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GECOV\2. Contratos\2. Contratos Corporativos\012-2017 - TELEFONIA MÓVEL - CLARO S.A\ADITIVOS\Planilha Renovação - 2022-2023\Formularios\"/>
    </mc:Choice>
  </mc:AlternateContent>
  <bookViews>
    <workbookView xWindow="0" yWindow="0" windowWidth="28800" windowHeight="12432"/>
  </bookViews>
  <sheets>
    <sheet name="Modelo de Documento" sheetId="1" r:id="rId1"/>
    <sheet name="Contatos" sheetId="4" state="hidden" r:id="rId2"/>
    <sheet name="Plan1" sheetId="3" state="hidden" r:id="rId3"/>
    <sheet name="Valores Atuais" sheetId="2" state="hidden" r:id="rId4"/>
  </sheets>
  <externalReferences>
    <externalReference r:id="rId5"/>
  </externalReferences>
  <definedNames>
    <definedName name="_xlnm.Print_Area" localSheetId="0">'Modelo de Documento'!$A$1:$J$54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54" i="2"/>
  <c r="F60" i="2" s="1"/>
  <c r="A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3" i="2"/>
  <c r="D56" i="2" l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K12" i="4" l="1"/>
  <c r="I52" i="4" l="1"/>
  <c r="I54" i="4"/>
  <c r="I53" i="4"/>
  <c r="I51" i="4"/>
  <c r="I50" i="4"/>
  <c r="I49" i="4"/>
  <c r="I48" i="4"/>
  <c r="I47" i="4"/>
  <c r="I46" i="4"/>
  <c r="I45" i="4"/>
  <c r="I44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6" i="4"/>
  <c r="I15" i="4"/>
  <c r="I14" i="4"/>
  <c r="I13" i="4"/>
  <c r="I12" i="4"/>
  <c r="I11" i="4"/>
  <c r="I10" i="4"/>
  <c r="I9" i="4"/>
  <c r="I8" i="4"/>
  <c r="I7" i="4"/>
  <c r="I6" i="4"/>
  <c r="G53" i="1" l="1"/>
  <c r="C2" i="1" l="1"/>
  <c r="E54" i="1" l="1"/>
</calcChain>
</file>

<file path=xl/comments1.xml><?xml version="1.0" encoding="utf-8"?>
<comments xmlns="http://schemas.openxmlformats.org/spreadsheetml/2006/main">
  <authors>
    <author>Rodrigo Pacheco Castro</author>
  </authors>
  <commentList>
    <comment ref="C36" authorId="0" shapeId="0">
      <text>
        <r>
          <rPr>
            <b/>
            <sz val="9"/>
            <color indexed="81"/>
            <rFont val="Segoe UI"/>
            <family val="2"/>
          </rPr>
          <t>Rodrigo Pacheco Castro:</t>
        </r>
        <r>
          <rPr>
            <sz val="9"/>
            <color indexed="81"/>
            <rFont val="Segoe UI"/>
            <family val="2"/>
          </rPr>
          <t xml:space="preserve">
Precisa inserir no Edocs o email no qual foi informado a Natureza da Despesa</t>
        </r>
      </text>
    </comment>
    <comment ref="C39" authorId="0" shapeId="0">
      <text>
        <r>
          <rPr>
            <b/>
            <sz val="9"/>
            <color indexed="81"/>
            <rFont val="Segoe UI"/>
            <family val="2"/>
          </rPr>
          <t>Rodrigo Pacheco Castro:</t>
        </r>
        <r>
          <rPr>
            <sz val="9"/>
            <color indexed="81"/>
            <rFont val="Segoe UI"/>
            <family val="2"/>
          </rPr>
          <t xml:space="preserve">
Precisa inserir no Edocs o email no qual foi informado a Unidade Orçamentária</t>
        </r>
      </text>
    </comment>
    <comment ref="B48" authorId="0" shapeId="0">
      <text>
        <r>
          <rPr>
            <b/>
            <sz val="9"/>
            <color indexed="81"/>
            <rFont val="Segoe UI"/>
            <family val="2"/>
          </rPr>
          <t>Rodrigo Pacheco Castro:</t>
        </r>
        <r>
          <rPr>
            <sz val="9"/>
            <color indexed="81"/>
            <rFont val="Segoe UI"/>
            <family val="2"/>
          </rPr>
          <t xml:space="preserve">
Faltam apenas 2 hospitas para encaminhamento das Nota Empenho. O HIMABA por se tratar de OS não esta sendo contemplado neste aditivo. Informação obtida em 21/06/2021. Encaminhado em 23/06/2021
</t>
        </r>
      </text>
    </comment>
  </commentList>
</comments>
</file>

<file path=xl/sharedStrings.xml><?xml version="1.0" encoding="utf-8"?>
<sst xmlns="http://schemas.openxmlformats.org/spreadsheetml/2006/main" count="524" uniqueCount="463">
  <si>
    <t>AGERH</t>
  </si>
  <si>
    <t>APEES</t>
  </si>
  <si>
    <t>CBMES</t>
  </si>
  <si>
    <t>CETURB</t>
  </si>
  <si>
    <t>FAMES</t>
  </si>
  <si>
    <t>IASES</t>
  </si>
  <si>
    <t>IDAF</t>
  </si>
  <si>
    <t>IEMA</t>
  </si>
  <si>
    <t>INCAPER</t>
  </si>
  <si>
    <t>IPEM</t>
  </si>
  <si>
    <t>JUCEES</t>
  </si>
  <si>
    <t>PGE</t>
  </si>
  <si>
    <t>PMES</t>
  </si>
  <si>
    <t>PROCON</t>
  </si>
  <si>
    <t>RTV</t>
  </si>
  <si>
    <t>SECONT</t>
  </si>
  <si>
    <t>SECULT</t>
  </si>
  <si>
    <t>SEDU</t>
  </si>
  <si>
    <t>SEFAZ</t>
  </si>
  <si>
    <t>SEJUS</t>
  </si>
  <si>
    <t>SESA</t>
  </si>
  <si>
    <t>SESP</t>
  </si>
  <si>
    <t>SESPORT</t>
  </si>
  <si>
    <t>SETADES</t>
  </si>
  <si>
    <t>SEDH</t>
  </si>
  <si>
    <t>DECLARAÇÃO</t>
  </si>
  <si>
    <t>Não serão admitidos formulários com preenchimento em formatos diferentes dos demonstrados.</t>
  </si>
  <si>
    <t>Data:</t>
  </si>
  <si>
    <t>de</t>
  </si>
  <si>
    <t>SIGLA DO ÓRGÃO/ENTIDADE</t>
  </si>
  <si>
    <t>RESPONSÁVEL PELAS INFORMAÇÕES</t>
  </si>
  <si>
    <t>TELEFONE DE CONTATO</t>
  </si>
  <si>
    <t>E-MAIL</t>
  </si>
  <si>
    <r>
      <rPr>
        <b/>
        <sz val="10"/>
        <color theme="1"/>
        <rFont val="Calibri"/>
        <family val="2"/>
        <scheme val="minor"/>
      </rPr>
      <t>PROGRAMA DE TRABALHO</t>
    </r>
    <r>
      <rPr>
        <sz val="10"/>
        <color theme="1"/>
        <rFont val="Calibri"/>
        <family val="2"/>
        <scheme val="minor"/>
      </rPr>
      <t xml:space="preserve"> (Informar conforme NR e no formato completo de 20 dígitos, ex.: 10.28.101.04.122.0800.2270)</t>
    </r>
  </si>
  <si>
    <r>
      <rPr>
        <b/>
        <sz val="10"/>
        <color theme="1"/>
        <rFont val="Calibri"/>
        <family val="2"/>
        <scheme val="minor"/>
      </rPr>
      <t>NATUREZA DE DESPESA</t>
    </r>
    <r>
      <rPr>
        <sz val="10"/>
        <color theme="1"/>
        <rFont val="Calibri"/>
        <family val="2"/>
        <scheme val="minor"/>
      </rPr>
      <t xml:space="preserve"> (Informar conforme NR e no formato completo de 8 dígitos com o subelemento, ex.: 3.3.90.39.58)</t>
    </r>
  </si>
  <si>
    <r>
      <rPr>
        <b/>
        <sz val="10"/>
        <color theme="1"/>
        <rFont val="Calibri"/>
        <family val="2"/>
        <scheme val="minor"/>
      </rPr>
      <t>FONTE</t>
    </r>
    <r>
      <rPr>
        <sz val="10"/>
        <color theme="1"/>
        <rFont val="Calibri"/>
        <family val="2"/>
        <scheme val="minor"/>
      </rPr>
      <t xml:space="preserve"> (Informar conforme NR e no formato detalhado de 10 dígitos, ex.: 0101000000)</t>
    </r>
  </si>
  <si>
    <t>ARSP</t>
  </si>
  <si>
    <t>CEASA</t>
  </si>
  <si>
    <t>DIO</t>
  </si>
  <si>
    <t>ESESP</t>
  </si>
  <si>
    <t>FAPES</t>
  </si>
  <si>
    <t>IJSN</t>
  </si>
  <si>
    <t>IOPES</t>
  </si>
  <si>
    <t>IPAJM</t>
  </si>
  <si>
    <t>PRODEST</t>
  </si>
  <si>
    <t>SCM</t>
  </si>
  <si>
    <t>SCV</t>
  </si>
  <si>
    <t>SEAG</t>
  </si>
  <si>
    <t>SECOM</t>
  </si>
  <si>
    <t>SEDURB</t>
  </si>
  <si>
    <t>SEG</t>
  </si>
  <si>
    <t>SEGER</t>
  </si>
  <si>
    <t>SEP</t>
  </si>
  <si>
    <t>SETUR</t>
  </si>
  <si>
    <t>SECRETÁRIO</t>
  </si>
  <si>
    <t>DIRETOR PRESIDENTE</t>
  </si>
  <si>
    <t>DEFENSOR PÚBLICO-GERAL</t>
  </si>
  <si>
    <t>COMANDANTE GERAL</t>
  </si>
  <si>
    <t>DETRAN</t>
  </si>
  <si>
    <t>OBJETO:  TELEFONIA MÓVEL</t>
  </si>
  <si>
    <t>ADERES</t>
  </si>
  <si>
    <t>AGÊNCIA DE DESENVOLVIMENTO DAS MICRO E PEQUENAS EMPRESAS E DO EMPREENDEDORISMO</t>
  </si>
  <si>
    <t>AGÊNCIA ESTADUAL DE RECURSOS HÍDRICOS</t>
  </si>
  <si>
    <t>ARQUIVO PÚBLICO DO ESTADO</t>
  </si>
  <si>
    <t>AGÊNCIA DE REGULAÇÃO DE SERVIÇOS PÚBLICOS</t>
  </si>
  <si>
    <t>SECRETARIA DA CASA CIVIL</t>
  </si>
  <si>
    <t>CORPO DE BOMBEIROS MILITAR</t>
  </si>
  <si>
    <t xml:space="preserve">CENTRAIS DE ABASTECIMENTO DO ESPÍRITO SANTO </t>
  </si>
  <si>
    <t>COMPANHIA DE TRANSPORTES URBANOS DA GRANDE VITÓRIA</t>
  </si>
  <si>
    <t>SECRETARIA DA CASA MILITAR</t>
  </si>
  <si>
    <t>DER</t>
  </si>
  <si>
    <t>DEPARTAMENTO DE EDIFICAÇÕES E DE RODOVIAS DO ESPÍRITO SANTO</t>
  </si>
  <si>
    <t>DIÁRIO OFICIAL</t>
  </si>
  <si>
    <t>ESCOLA DE SERVIÇO PÚBLICO</t>
  </si>
  <si>
    <t>FACULDADE DE MÚSICA</t>
  </si>
  <si>
    <t>FUNDAÇÃO DE AMPARO À PESQUISA E INOVAÇÃO DO ES</t>
  </si>
  <si>
    <t>DSPM</t>
  </si>
  <si>
    <t>DIRETORIA DE SAÚDE DA PMES</t>
  </si>
  <si>
    <t>INSTITUTO DE ATENDIMENTO SOCIOEDUCATIVO</t>
  </si>
  <si>
    <t>INSTITUTO DE DEFESA AGROPECUÁRIA E FLORESTAL</t>
  </si>
  <si>
    <t>INSTITUTO ESTADUAL DE MEIO AMBIENTE E RECURSOS HÍDRICOS</t>
  </si>
  <si>
    <t>INSTITUTO JONES DOS SANTOS</t>
  </si>
  <si>
    <t>INSTITUTO CAPIXABA DE PESQUISA, ASSISTÊNCIA TÉCNICA E EXTENSÃO RURAL</t>
  </si>
  <si>
    <t>INSTITUTO DE OBRAS PÚBLICAS</t>
  </si>
  <si>
    <t>INSTITUTO DE PREVIDÊNCIA DOS SERVIDORES</t>
  </si>
  <si>
    <t>INSTITUTO DE PESOS E MEDIDAS</t>
  </si>
  <si>
    <t>JUNTA COMERCIAL</t>
  </si>
  <si>
    <t>PC</t>
  </si>
  <si>
    <t>POLÍCIA CIVIL</t>
  </si>
  <si>
    <t>PROCURADORIA GERAL DO ESTADO</t>
  </si>
  <si>
    <t>POLÍCIA MILITAR</t>
  </si>
  <si>
    <t>INSTITUTO ESTADUAL DE PROTEÇÃO E DEFESA DO CONSUMIDOR</t>
  </si>
  <si>
    <t>INSTITUTO DE TECNOLOGIA DA INFORMAÇÃO E COMUNICAÇÃO</t>
  </si>
  <si>
    <t>RÁDIO E TELEVISÃO ES</t>
  </si>
  <si>
    <t>SECRETARIA DE ESTADO DO TRABALHO, ASSISTÊNCIA E DESENVOLVIMENTO SOCIAL</t>
  </si>
  <si>
    <t>SECRETARIA DE ESTADO DA AGRICULTURA, ABASTECIMENTO, AQUICULTURA E PESCA</t>
  </si>
  <si>
    <t>SEAMA</t>
  </si>
  <si>
    <t>SUPERINTENDÊNCIA ESTADUAL DE COMUNICAÇÃO SOCIAL</t>
  </si>
  <si>
    <t>SECRETARIA DE ESTADO DE CONTROLE E TRANSPARÊNCIA</t>
  </si>
  <si>
    <t>SECRETARIA DE ESTADO DA CULTURA</t>
  </si>
  <si>
    <t>SECRETARIA DE ESTADO DE DIREITOS HUMANOS</t>
  </si>
  <si>
    <t>SECRETARIA DE ESTADO DA EDUCAÇÃO</t>
  </si>
  <si>
    <t>SECRETARIA DE ESTADO DE SANEAMENTO, HABITAÇÃO E DESENVOLVIMENTO URBANO</t>
  </si>
  <si>
    <t>SECRETARIA DE ESTADO DA FAZENDA</t>
  </si>
  <si>
    <t>SECRETARIA DE ESTADO DO GOVERNO</t>
  </si>
  <si>
    <t>SECRETARIA DE ESTADO DE GESTÃO E RECURSOS HUMANOS</t>
  </si>
  <si>
    <t>SECRETARIA DE ESTADO DA JUSTIÇA</t>
  </si>
  <si>
    <t>SECRETARIA DE ESTADO DO PLANEJAMENTO</t>
  </si>
  <si>
    <t>SECRETARIA DE ESTADO DA SAÚDE</t>
  </si>
  <si>
    <t>SECRETARIA DE ESTADO DA SEGURANÇA PÚBLICA E DEFESA SOCIAL</t>
  </si>
  <si>
    <t>SECRETARIA DE ESTADO DE ESPORTES E LAZER</t>
  </si>
  <si>
    <t>SEMOBI</t>
  </si>
  <si>
    <t>SECRETARIA DE ESTADO DE MOBILIDADE E INFRAESTRUTURA</t>
  </si>
  <si>
    <t>SECRETARIA DE ESTADO DE TURISMO</t>
  </si>
  <si>
    <t>VG</t>
  </si>
  <si>
    <t>VICE-GOVERNADORIA</t>
  </si>
  <si>
    <t>SECTIDES</t>
  </si>
  <si>
    <t>SECRETARIA DA CIÊNCIA, TECNOLOGIA, INOVAÇÃO, EDUCAÇÃO PROFISSIONAL E DESENVOLVIMENTO ECONÔMICO</t>
  </si>
  <si>
    <t xml:space="preserve"> GOVERNO DO ESTADO DO ESPIRITO SANTO </t>
  </si>
  <si>
    <t xml:space="preserve">INFORMAÇÕES DO ÓRGÃO NO CONTRATO Nº 012/2017: </t>
  </si>
  <si>
    <r>
      <rPr>
        <b/>
        <sz val="9"/>
        <color theme="1"/>
        <rFont val="Calibri"/>
        <family val="2"/>
        <scheme val="minor"/>
      </rPr>
      <t>UNIDADE ORÇAMENTÁRIA</t>
    </r>
    <r>
      <rPr>
        <sz val="9"/>
        <color theme="1"/>
        <rFont val="Calibri"/>
        <family val="2"/>
        <scheme val="minor"/>
      </rPr>
      <t xml:space="preserve"> (unidade que agrupa serviços subordinados ao mesmo órgão/entidade com dotações próprias - informar o código da Unidade Orçamentária no formato de 5 dígitos, ex.: 28.101)</t>
    </r>
  </si>
  <si>
    <t>SECRETARIA DO MEIO AMBIENTE E RECURSOS HÍDRICOS</t>
  </si>
  <si>
    <t>Cota</t>
  </si>
  <si>
    <t>Selecione</t>
  </si>
  <si>
    <t>DECLARAMOS que, em cumprimento aos incisos I e II, do art. 16, da Lei de Responsabilidade Fiscal – LRF, Lei Complementar nº. 101, de 04/05/2000, e, em conformidade com a informações repassadas pelo Grupo de Planejamento e Orçamento – GPO ou setor equivalente, a existência de dotação orçamentária para fazer frente à despesa a ser executada no presente exercício, está adequada à Lei Orçamentária Anual – LOA vigente e compatível com as metas estabelecidas no Plano Plurianual – PPA e na Lei de Diretrizes Orçamentárias – LDO em vigor, nos moldes do art. 165, da Constituição Federal e, ainda, que a(s) parcela(s), porventura, que exceder(em) o presente exercício, será(ão) inserida(s) na(s) respectiva(s) LOA(s), em compatibilidade com o(s) PPA(s) e LDO(s) do(s) exercício(s) vindouro(s), quando de sua(s) elaboração(ões).</t>
  </si>
  <si>
    <t>Órgão</t>
  </si>
  <si>
    <t>Valor</t>
  </si>
  <si>
    <t>Telefone</t>
  </si>
  <si>
    <t xml:space="preserve">Obs </t>
  </si>
  <si>
    <t>Edocs</t>
  </si>
  <si>
    <t xml:space="preserve">ADERES </t>
  </si>
  <si>
    <t>HPM</t>
  </si>
  <si>
    <t xml:space="preserve">JUCEES </t>
  </si>
  <si>
    <t>PCES</t>
  </si>
  <si>
    <t>SECTI</t>
  </si>
  <si>
    <t>Anderson Marques Ramos</t>
  </si>
  <si>
    <t xml:space="preserve">Thiago Guerra Padilha </t>
  </si>
  <si>
    <t xml:space="preserve">CRISTIANE SANTOS DE SOUZA   </t>
  </si>
  <si>
    <t>Ariane Nunes Reis</t>
  </si>
  <si>
    <t>Rodolfo Nascimento da Silva</t>
  </si>
  <si>
    <t>Eder Felipe de Alburquerque</t>
  </si>
  <si>
    <t>Elaine Pereira Santos</t>
  </si>
  <si>
    <t>Herdson Braga</t>
  </si>
  <si>
    <t>Julia do Amaral</t>
  </si>
  <si>
    <t>Natália de Souza Silva</t>
  </si>
  <si>
    <t>Adriano Zulcom Rodrigues</t>
  </si>
  <si>
    <t xml:space="preserve">Luan Carlos Bernardina   </t>
  </si>
  <si>
    <t>2º TEN QOA-S ANDREA BARBOZA DE ALMEIDA</t>
  </si>
  <si>
    <t>SUB TEN QPMP-S JAQUELINE REZENDE FIGUEIREDO</t>
  </si>
  <si>
    <t>Fabricia Gomes Cardoso</t>
  </si>
  <si>
    <t>Manoel Mendonça do Nascimento Gomes</t>
  </si>
  <si>
    <t xml:space="preserve">Paulo Sergio Gomes </t>
  </si>
  <si>
    <t>Carlos Berchmans Pombo Duarte</t>
  </si>
  <si>
    <t>Wilderson Melo de Morais</t>
  </si>
  <si>
    <t>Gabriela Mozeli Machado</t>
  </si>
  <si>
    <t xml:space="preserve">Eliza Emilia Frasson da Silva </t>
  </si>
  <si>
    <t>Fernando Fieni</t>
  </si>
  <si>
    <t>Leandro Barcelos</t>
  </si>
  <si>
    <t>Adriano Louvatt Polletti</t>
  </si>
  <si>
    <t>Vivian Pimentel Chieppe</t>
  </si>
  <si>
    <t>Vania Marins Medici Rocha</t>
  </si>
  <si>
    <t>Alan Eli de Souza</t>
  </si>
  <si>
    <t>Cleide Selma Santos</t>
  </si>
  <si>
    <t>Marcela Cândido Oliveira de Souza</t>
  </si>
  <si>
    <t>Célio Louback Rohr</t>
  </si>
  <si>
    <t>Dayan Giubertti Margon</t>
  </si>
  <si>
    <t>Priscila Espindula do Espirito Santo</t>
  </si>
  <si>
    <t>Fábio Vicente Gonçalves</t>
  </si>
  <si>
    <t>Matheus Souza Arruda</t>
  </si>
  <si>
    <t>Rosangela Pereira Martinelli</t>
  </si>
  <si>
    <t xml:space="preserve">Kayth Kobe Santos </t>
  </si>
  <si>
    <t>Marly Terezinha Cardoso</t>
  </si>
  <si>
    <t>Marcia dos Santos Guimarães</t>
  </si>
  <si>
    <t>Rafael Vieira de Albuquerque</t>
  </si>
  <si>
    <t>Dayana Rosa da Costa</t>
  </si>
  <si>
    <t>Aldila Mariani Silva</t>
  </si>
  <si>
    <t>Raphael Rogers Franco</t>
  </si>
  <si>
    <t xml:space="preserve">Wasny Moreira </t>
  </si>
  <si>
    <t>Simone Sampaio do Nascimento</t>
  </si>
  <si>
    <t>Plinio  Junior</t>
  </si>
  <si>
    <t>3347-6241</t>
  </si>
  <si>
    <t>3636-4481</t>
  </si>
  <si>
    <t>3137-2621</t>
  </si>
  <si>
    <t>3636-6918</t>
  </si>
  <si>
    <t>3636-6718</t>
  </si>
  <si>
    <t>3636-3612</t>
  </si>
  <si>
    <t>(27) 98819-0424</t>
  </si>
  <si>
    <t>(27) 99987-1443</t>
  </si>
  <si>
    <t>3636-2540</t>
  </si>
  <si>
    <t>3636-9834</t>
  </si>
  <si>
    <t>3636-4163</t>
  </si>
  <si>
    <t>3636-9333</t>
  </si>
  <si>
    <t>3137-9028</t>
  </si>
  <si>
    <t>3636-5066</t>
  </si>
  <si>
    <t>9 8849-0645</t>
  </si>
  <si>
    <t>3132-1835</t>
  </si>
  <si>
    <t>3636-7287</t>
  </si>
  <si>
    <t>3636-1390</t>
  </si>
  <si>
    <t>3636-1463</t>
  </si>
  <si>
    <t>3636-3668</t>
  </si>
  <si>
    <t>3636-2607</t>
  </si>
  <si>
    <t>3636-4371</t>
  </si>
  <si>
    <t>3636-5358</t>
  </si>
  <si>
    <t>3636-1814</t>
  </si>
  <si>
    <t>3636-7082</t>
  </si>
  <si>
    <t>3636-1168</t>
  </si>
  <si>
    <t>3636-5223</t>
  </si>
  <si>
    <t>3636-5740</t>
  </si>
  <si>
    <t>3636-4322</t>
  </si>
  <si>
    <t>3636-7029</t>
  </si>
  <si>
    <t>3636-9642</t>
  </si>
  <si>
    <t>3636-8036</t>
  </si>
  <si>
    <t>3636-1436</t>
  </si>
  <si>
    <t xml:space="preserve">Contato 1 </t>
  </si>
  <si>
    <t>Contato 2</t>
  </si>
  <si>
    <t xml:space="preserve">ROSÂNGELA VETORAZE FRANCISCHETTO LAQUINI   </t>
  </si>
  <si>
    <t>Vanesa Medeiros</t>
  </si>
  <si>
    <t>Alessandra Santanna Rufino</t>
  </si>
  <si>
    <t xml:space="preserve">Margaret Araujo </t>
  </si>
  <si>
    <t>Olga Amorim</t>
  </si>
  <si>
    <t>Andria Carla Nascimento Pesente</t>
  </si>
  <si>
    <t>Andreia Barcelos Aguiar</t>
  </si>
  <si>
    <t>Davi Henrique de Oliveira Gomes</t>
  </si>
  <si>
    <t>Marleide Silva do Nascimento</t>
  </si>
  <si>
    <t>SUB TEN QPMP-S LUCIARA CARDEAL RIBEIRO</t>
  </si>
  <si>
    <t>SUB TEN QPMP-S SIMONE APARECIDA DIAS ROCHA</t>
  </si>
  <si>
    <t>Bruno Souza de Oliveira</t>
  </si>
  <si>
    <t>Rafael dos Santos Filhos</t>
  </si>
  <si>
    <t>Clenya Sales de Seixas</t>
  </si>
  <si>
    <t>Guiherme de Oliveira Campos</t>
  </si>
  <si>
    <t>Almino Afonso Michalsky e Alves</t>
  </si>
  <si>
    <t>Fabricia de Souza Barros</t>
  </si>
  <si>
    <t>Joyce Soares de Oliveira</t>
  </si>
  <si>
    <t>Richard Victor Lemke</t>
  </si>
  <si>
    <t>Carlos Eduardo Ferreira Santana</t>
  </si>
  <si>
    <t>Weverton Silva Fernandes</t>
  </si>
  <si>
    <t>Isabela Resende Silva</t>
  </si>
  <si>
    <t>Rúbia Vanessa F. Demuner</t>
  </si>
  <si>
    <t>Simone da Silva</t>
  </si>
  <si>
    <t>Ricardo Hao Chiang Méndez</t>
  </si>
  <si>
    <t>Dayane Cassandri</t>
  </si>
  <si>
    <t>Marcus Antonio Delai</t>
  </si>
  <si>
    <t>Luiz Felipe Ribeiro Nunes</t>
  </si>
  <si>
    <t>Valéria Gomes Salles</t>
  </si>
  <si>
    <t>Liliane Marcela do Esp. Santo Amorim</t>
  </si>
  <si>
    <t>Thiago Nilo Freire Trevas</t>
  </si>
  <si>
    <t>Ana Paula Fornerolli</t>
  </si>
  <si>
    <t>Rosimeria Coutinho Rodrigues</t>
  </si>
  <si>
    <t>Leandro Costa Rocha</t>
  </si>
  <si>
    <t>Diocélio Tavares dos Santos</t>
  </si>
  <si>
    <t>Anderson de Souza</t>
  </si>
  <si>
    <t xml:space="preserve">Adriana reis </t>
  </si>
  <si>
    <t>Patricia Cunha</t>
  </si>
  <si>
    <t>Maria Aparecida Pereira Martinelli</t>
  </si>
  <si>
    <t>3636-8570</t>
  </si>
  <si>
    <t>3347-6212</t>
  </si>
  <si>
    <t xml:space="preserve">3636-6114   </t>
  </si>
  <si>
    <t>3636-6917</t>
  </si>
  <si>
    <t>3636-6726</t>
  </si>
  <si>
    <t>3636-3601</t>
  </si>
  <si>
    <t>3636-1880</t>
  </si>
  <si>
    <t>(27) 99941-0807</t>
  </si>
  <si>
    <t>(27) 99755-5228</t>
  </si>
  <si>
    <t>(27)992681663</t>
  </si>
  <si>
    <t>3636-4164</t>
  </si>
  <si>
    <t>3636-9331</t>
  </si>
  <si>
    <t>3636-5050</t>
  </si>
  <si>
    <t>9 8866-3172</t>
  </si>
  <si>
    <t>3132-1842</t>
  </si>
  <si>
    <t>3636-7164</t>
  </si>
  <si>
    <t>3636-1368</t>
  </si>
  <si>
    <t>3636-1474</t>
  </si>
  <si>
    <t>3636-3691</t>
  </si>
  <si>
    <t>3636-2623</t>
  </si>
  <si>
    <t>3636-4365</t>
  </si>
  <si>
    <t>3636-5360</t>
  </si>
  <si>
    <t>3636-7083</t>
  </si>
  <si>
    <t>(27)36361335</t>
  </si>
  <si>
    <t>3347-5526</t>
  </si>
  <si>
    <t>3636-1183</t>
  </si>
  <si>
    <t>3636-4281</t>
  </si>
  <si>
    <t>3636-7009</t>
  </si>
  <si>
    <t>3636-8032</t>
  </si>
  <si>
    <t>3636-1437</t>
  </si>
  <si>
    <t>Gildasio - Novo suplente</t>
  </si>
  <si>
    <t>3636-8508 / 98885-4709</t>
  </si>
  <si>
    <t>3636-8520 / 99928-3158</t>
  </si>
  <si>
    <t>36365462 / 995270606</t>
  </si>
  <si>
    <t>3636-2549/2550</t>
  </si>
  <si>
    <t>Silvia Noguira Vicente</t>
  </si>
  <si>
    <t>3636-6657</t>
  </si>
  <si>
    <t>Ludimila Meireles Goouvêa Perozini / Emilio Nunes</t>
  </si>
  <si>
    <t>36366067/ 6095</t>
  </si>
  <si>
    <t>3636-5016</t>
  </si>
  <si>
    <t>darcila.aigner@sedurb.es.gov.br</t>
  </si>
  <si>
    <t>Darcila Aigner</t>
  </si>
  <si>
    <t>3347-5117</t>
  </si>
  <si>
    <t>Giovania Demarcche Rosa / Jocimar Rosa / Rafael Porto</t>
  </si>
  <si>
    <t>sylvio.maximo@sesport.es.gov.br  / Sylvio Maximo</t>
  </si>
  <si>
    <t>3636-8571/ 3636-8552</t>
  </si>
  <si>
    <t>28-99924-6832</t>
  </si>
  <si>
    <t>988682125 /3636  1598</t>
  </si>
  <si>
    <t xml:space="preserve">Fernanda de Mattos Ribeiro / Terezinha </t>
  </si>
  <si>
    <t xml:space="preserve">José Osmar Gomes </t>
  </si>
  <si>
    <t xml:space="preserve">Carlos Varejão </t>
  </si>
  <si>
    <t>3636-3751 / 3636-3753</t>
  </si>
  <si>
    <t>PDF REDE</t>
  </si>
  <si>
    <t>Bianca Alves de Oliveira</t>
  </si>
  <si>
    <r>
      <t xml:space="preserve"> 3636-6113   /</t>
    </r>
    <r>
      <rPr>
        <b/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99763-1243</t>
    </r>
  </si>
  <si>
    <t>JULIANA DA SILVA MAGNAGO</t>
  </si>
  <si>
    <t>3636-6812</t>
  </si>
  <si>
    <t xml:space="preserve"> 99964 -8483 (Ter)/ 3636-1898</t>
  </si>
  <si>
    <t>Jasson</t>
  </si>
  <si>
    <t>3347-5792</t>
  </si>
  <si>
    <t xml:space="preserve">Rosana Christina da Silva / </t>
  </si>
  <si>
    <t>33361343 / 32163401 (Mike Financeiro)</t>
  </si>
  <si>
    <t>3636-6098</t>
  </si>
  <si>
    <t>(27) 995811844</t>
  </si>
  <si>
    <t>3137-9028 / 9029</t>
  </si>
  <si>
    <t>rosangela.martinelli@secult.es.gov.br</t>
  </si>
  <si>
    <t>3636-4502 / 3636-2022</t>
  </si>
  <si>
    <r>
      <t>Joao Paulo TI /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Gustavo da Costa Novaes</t>
    </r>
  </si>
  <si>
    <t>jaqueline.souza@aderes.es.gov.br</t>
  </si>
  <si>
    <t>daf@agerh.es.gov.br</t>
  </si>
  <si>
    <t>danielle.zanoli@arsp.es.gov.br</t>
  </si>
  <si>
    <t>mellina.mitrogiannis@bombeiros.es.gov.br</t>
  </si>
  <si>
    <t>eder.alburqueque@ceasa.es.gov.br</t>
  </si>
  <si>
    <t>elaine.santos@ceturb.es.gov.br</t>
  </si>
  <si>
    <t>informatica@der.es.gov.br</t>
  </si>
  <si>
    <t>marcos.camargo@detran.es.gov.br</t>
  </si>
  <si>
    <t>natalia.silva@dio.es.gov.br</t>
  </si>
  <si>
    <t>lucimar.castro@esesp.es.gov.br</t>
  </si>
  <si>
    <t>luan.bernardina@fames.es.gov.br</t>
  </si>
  <si>
    <t>supof@fapes.es.gov.br</t>
  </si>
  <si>
    <t>orcamento.ds@pm.es.gov.br</t>
  </si>
  <si>
    <t>fabricia.raeli@iases.es.gov.br</t>
  </si>
  <si>
    <t>dipre@idaf.es.gov.br</t>
  </si>
  <si>
    <t>rosangela.lahass@iema.es.gov.br</t>
  </si>
  <si>
    <t>paulo.sergio@ijsn.es.gov.br</t>
  </si>
  <si>
    <t>carlos.duarte@incaper.es.gov.br</t>
  </si>
  <si>
    <t>wilderson.morais@ipajm.es.gov.br</t>
  </si>
  <si>
    <t>carlos.nogueira@ipem.es.gov.br</t>
  </si>
  <si>
    <t>eliza.nunes@jucees.es.gov.br</t>
  </si>
  <si>
    <t>fernando.fieni@pc.es.gov.br</t>
  </si>
  <si>
    <t>cpl@pge.es.gov.br</t>
  </si>
  <si>
    <t>setel.dtic@pm.es.gov.br</t>
  </si>
  <si>
    <t>vivian.pimentel@procon.es.gov.br</t>
  </si>
  <si>
    <t>karina.gameiro@prodest.es.gov.br</t>
  </si>
  <si>
    <t>alanpinheiro@rtv.es.gov.br</t>
  </si>
  <si>
    <t>gpo_cm@casamilitar.es.gov.br</t>
  </si>
  <si>
    <t>emilio.nunes@casacivil.es.gov.br</t>
  </si>
  <si>
    <t>celio@seag.es.gov.br</t>
  </si>
  <si>
    <t>dayan.margon@seama.es.gov.br</t>
  </si>
  <si>
    <t>mariana.francischetto@secom.es.gov.br</t>
  </si>
  <si>
    <t>sharles.limao@secont.es.gov.br</t>
  </si>
  <si>
    <t>marluce.souza@sectides.es.gov.br</t>
  </si>
  <si>
    <t>kayth.comarela@sedh.es.gov.br</t>
  </si>
  <si>
    <t>baoliveira@sedu.es.gov.br</t>
  </si>
  <si>
    <t>marly.cardoso@seg.es.gov.br</t>
  </si>
  <si>
    <t>marcia.guimaraes@seger.es.gov.br</t>
  </si>
  <si>
    <t>gpo@sejus.es.gov.br</t>
  </si>
  <si>
    <t>max.calderaro@planejamento.es.gov.br</t>
  </si>
  <si>
    <t>jassonbarcelos@saude.es.gov.br</t>
  </si>
  <si>
    <t>anderson.souza@sesp.es.gov.br</t>
  </si>
  <si>
    <t>sylvio.maximo@sesport.es.gov.br</t>
  </si>
  <si>
    <t>julianamagnago@setades.es.gov.br</t>
  </si>
  <si>
    <t>wasny.moreira@semobi.es.gov.br</t>
  </si>
  <si>
    <t>simone.sampaio@turismo.es.gov.br</t>
  </si>
  <si>
    <t>plinio.junior@vice.es.gov.br</t>
  </si>
  <si>
    <t>jane.bermond@sefaz.es.gov.br;giovanna.rosa@sefaz.es.gov.br; raphael.porto@sefaz.es.gov.br;ga@sefaz.es.gov.br jocimar.rosa@sefaz.es.gov.br</t>
  </si>
  <si>
    <t>adm@ape.es.gov.br;cristiane@ape.es.gov.br</t>
  </si>
  <si>
    <t>iane.bermond@sefaz.es.gov.br</t>
  </si>
  <si>
    <t>Contrato 012/2017 - Prorrogação Excepcional 2022/2023</t>
  </si>
  <si>
    <t>Email 2 (Formulário) (Os mesmos não incluir a coluna no email)</t>
  </si>
  <si>
    <t>gildasio.garcia@aderes.es.gov.br</t>
  </si>
  <si>
    <t xml:space="preserve">sylvia.vicente@agerh.es.gov.br </t>
  </si>
  <si>
    <t>ariane.reis@arsp.es.gov.br</t>
  </si>
  <si>
    <t>joao.hoffman@der.es.gov.br</t>
  </si>
  <si>
    <t>adrianozr@esesp.es.gov.br</t>
  </si>
  <si>
    <t>suad@fapes.es.gov.br</t>
  </si>
  <si>
    <t>jaqueline.figueiredo@pm.es.gov.br</t>
  </si>
  <si>
    <t xml:space="preserve">gerad@idaf.es.gov.br </t>
  </si>
  <si>
    <t>rafael.filho@iema.es.gov.br</t>
  </si>
  <si>
    <t>natalia.colombo@ipem.es.gov.br</t>
  </si>
  <si>
    <t>marcos.campos@pc.es.gov.br</t>
  </si>
  <si>
    <t>adriano.lovatt@pm.es.gov.br</t>
  </si>
  <si>
    <t>akemi.costa@prodest.es.gov.br</t>
  </si>
  <si>
    <t>gabinete@casamilitar.es.gov.br</t>
  </si>
  <si>
    <t xml:space="preserve">marcela.souza@casacivil.es.gov.br </t>
  </si>
  <si>
    <t xml:space="preserve">priscila.santo@secom.es.gov.br </t>
  </si>
  <si>
    <t>fabio.goncalves@secont.es.gov.br</t>
  </si>
  <si>
    <t>marly.cardoso@sectides.es.gov.br</t>
  </si>
  <si>
    <t>almoxarifado@secult.es.gov.br</t>
  </si>
  <si>
    <t xml:space="preserve">edson.freire@sefaz.es.gov.br </t>
  </si>
  <si>
    <t>delma.santos@seg.es.gov.br</t>
  </si>
  <si>
    <t>erick.borges@seger.es.gov.br</t>
  </si>
  <si>
    <t>marcela.farina@sejus.es.gov.br</t>
  </si>
  <si>
    <t>dayana.costa@planejamento.es.gov.br</t>
  </si>
  <si>
    <t>aldila.silva@sesp.es.gov.br</t>
  </si>
  <si>
    <t>raphael.franco@sesport.es.gov.br</t>
  </si>
  <si>
    <t>brunnobraga@setades.es.gov.br</t>
  </si>
  <si>
    <t>E-MAIL 2 (GECOR)</t>
  </si>
  <si>
    <t>Email 1  (Contrato 012/2017) - Ultimo Formulario</t>
  </si>
  <si>
    <t>anderson.ramos@aderes.es.gov.br</t>
  </si>
  <si>
    <t xml:space="preserve">thiago.padilha@agerh.es.gov.br </t>
  </si>
  <si>
    <t>vanessa.medeiros@arsp.es.gov.br</t>
  </si>
  <si>
    <t>alessandra.rufino03@gmail.com</t>
  </si>
  <si>
    <t>rosanna.silva@ceasa.es.gov.br</t>
  </si>
  <si>
    <t>gerad.contratos@ceturb.ews.es.gov.br</t>
  </si>
  <si>
    <t>ederson.goldner@der.es.gov.br</t>
  </si>
  <si>
    <t>julia.mapelli@detran.es.gov.br</t>
  </si>
  <si>
    <t>ivanete.dutra@esesp.es.gov.br</t>
  </si>
  <si>
    <t>admgeral@fames.es.gov.br</t>
  </si>
  <si>
    <t>gerad@fapes.es.gov.br</t>
  </si>
  <si>
    <t xml:space="preserve">amb.ds@pm.es.gov.br </t>
  </si>
  <si>
    <t>bruno.oliveira@iases.es.gov.br</t>
  </si>
  <si>
    <t>sams@idaf.es.gov.br</t>
  </si>
  <si>
    <t>danilo.alves@iema.es.gov.br</t>
  </si>
  <si>
    <t>clenya.seixas@ijsn.es.gov.br</t>
  </si>
  <si>
    <t>guilherme.campos@incaper.es.gov.br</t>
  </si>
  <si>
    <t>almino@ipajm.es.gov.br</t>
  </si>
  <si>
    <t>maria.madalena@ipem.es.gov.br</t>
  </si>
  <si>
    <t>joyce.oliveira@jucees.es.gov.br</t>
  </si>
  <si>
    <t>wilvilton.barcellos@pc.es.gov.br</t>
  </si>
  <si>
    <t>almox@pge.es.gov.br</t>
  </si>
  <si>
    <t>weverton.fernandes@pm.es.gov.br</t>
  </si>
  <si>
    <t>administrativo@procon.es.gov.br</t>
  </si>
  <si>
    <t>sergio.seibel@prodest.es.gov.br</t>
  </si>
  <si>
    <t>simoneparadela@rtv.es.gov.br</t>
  </si>
  <si>
    <t>garh@casamilitar.es.gov.br</t>
  </si>
  <si>
    <t>ludimila.perozini@casacivil.es.gov.br</t>
  </si>
  <si>
    <t>ga@seag.es.gov.br</t>
  </si>
  <si>
    <t>marcus.delai@secom.es.gov.br</t>
  </si>
  <si>
    <t>alexia.cavalcanti@secont.es.gov.br</t>
  </si>
  <si>
    <t>rodrigo.sattler@sectides.es.gov.br</t>
  </si>
  <si>
    <t>ga@secult.es.gov.br</t>
  </si>
  <si>
    <t>thiago.freire@sedh.es.gov.br</t>
  </si>
  <si>
    <t>alsalmeida@sedu.es.gov.br</t>
  </si>
  <si>
    <t>danusa.pereira@sedurb.es.gov.br</t>
  </si>
  <si>
    <t>raphaella.costa@sefaz.es.gov.br</t>
  </si>
  <si>
    <t>ana.rocha@seg.es.gov.br</t>
  </si>
  <si>
    <t>marcela.martins@sejus.es.gov.br</t>
  </si>
  <si>
    <t>diocelio.santos@planejamento.es.gov.br</t>
  </si>
  <si>
    <t>elainefernandes@saude.es.gov.br</t>
  </si>
  <si>
    <t>gilmarabarbosa@setades.es.gov.br</t>
  </si>
  <si>
    <t>adriana.reis@semobi.es.gov.br</t>
  </si>
  <si>
    <t>garh@turismo.es.gov.br</t>
  </si>
  <si>
    <t>maria.martinelli@vice.es.gov.br</t>
  </si>
  <si>
    <t>E-MAIL 3 (GECOR)</t>
  </si>
  <si>
    <t>adm@ape.es.gov.br</t>
  </si>
  <si>
    <t>cristiane@ape.es.gov.br</t>
  </si>
  <si>
    <t xml:space="preserve">FORMULÁRIO DE DOTAÇÃO ORÇAMENTÁRIA PARA PRORROGAÇÃO EXCEPCIONAL DO CONTRATO Nº 012/2017
</t>
  </si>
  <si>
    <r>
      <t xml:space="preserve">Valor contratado para 12 meses </t>
    </r>
    <r>
      <rPr>
        <sz val="11"/>
        <color theme="1"/>
        <rFont val="Calibri"/>
        <family val="2"/>
        <scheme val="minor"/>
      </rPr>
      <t>(O valor informado inclui eventuais alterações contratuais celebradas/publicadas</t>
    </r>
    <r>
      <rPr>
        <sz val="11"/>
        <color theme="1"/>
        <rFont val="Calibri"/>
        <family val="2"/>
        <scheme val="minor"/>
      </rPr>
      <t>)</t>
    </r>
  </si>
  <si>
    <r>
      <t xml:space="preserve">Nº da Nota de Empenho </t>
    </r>
    <r>
      <rPr>
        <sz val="11"/>
        <color theme="1"/>
        <rFont val="Calibri"/>
        <family val="2"/>
        <scheme val="minor"/>
      </rPr>
      <t>(Ex.: 2022NE00001)</t>
    </r>
  </si>
  <si>
    <r>
      <rPr>
        <b/>
        <sz val="11"/>
        <color theme="1"/>
        <rFont val="Calibri"/>
        <family val="2"/>
        <scheme val="minor"/>
      </rPr>
      <t xml:space="preserve">Valor Previsto de 18/7/22 a 31/12/22 </t>
    </r>
    <r>
      <rPr>
        <sz val="11"/>
        <color theme="1"/>
        <rFont val="Calibri"/>
        <family val="2"/>
        <scheme val="minor"/>
      </rPr>
      <t>(É o valor estimado para o restante do ano de 2022 a partir da renovação do contrato. A Nota de Empenho deve corresponder ao valor informado neste campo)</t>
    </r>
  </si>
  <si>
    <t>de 2022</t>
  </si>
  <si>
    <t>ORDENADOR DE DESPESAS</t>
  </si>
  <si>
    <t>Secretaria / autarquia</t>
  </si>
  <si>
    <t>valores atuais</t>
  </si>
  <si>
    <t>Aditivo</t>
  </si>
  <si>
    <t xml:space="preserve">DEPARTAMENTO ESTADUAL DE TRÂNSITO DO ESPÍRITO SANTO </t>
  </si>
  <si>
    <t>Não se aplica a presente despesa a obrigatoriedade das declarações dos incisos I e II, do art. 16, da Lei de Responsabilidade Fiscal – LRF, Lei Complementar nº. 101, de 04/05/2000, conforme Parecer PGE/PCA n.º 0225/2020 e respectivas aprovações.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</si>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</sst>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u/>
      <sz val="9"/>
      <color theme="10"/>
      <name val="Calibri"/>
      <family val="2"/>
    </font>
    <font>
      <sz val="14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9"/>
      <color indexed="8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Border="1" applyProtection="1"/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Border="1" applyAlignment="1" applyProtection="1">
      <alignment horizontal="right" vertical="center"/>
    </xf>
    <xf numFmtId="44" fontId="2" fillId="0" borderId="4" xfId="1" applyFont="1" applyBorder="1" applyAlignment="1" applyProtection="1">
      <alignment horizontal="right" vertical="center"/>
    </xf>
    <xf numFmtId="44" fontId="2" fillId="0" borderId="0" xfId="1" applyFont="1" applyBorder="1" applyAlignment="1" applyProtection="1">
      <alignment horizontal="right" vertical="center"/>
    </xf>
    <xf numFmtId="0" fontId="0" fillId="2" borderId="0" xfId="0" applyFill="1" applyBorder="1" applyProtection="1"/>
    <xf numFmtId="44" fontId="0" fillId="4" borderId="4" xfId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vertical="center" wrapText="1"/>
    </xf>
    <xf numFmtId="49" fontId="14" fillId="4" borderId="9" xfId="1" applyNumberFormat="1" applyFont="1" applyFill="1" applyBorder="1" applyAlignment="1" applyProtection="1">
      <alignment horizontal="right" vertical="center"/>
      <protection locked="0"/>
    </xf>
    <xf numFmtId="49" fontId="14" fillId="4" borderId="4" xfId="1" applyNumberFormat="1" applyFont="1" applyFill="1" applyBorder="1" applyAlignment="1" applyProtection="1">
      <alignment horizontal="right" vertical="center"/>
      <protection locked="0"/>
    </xf>
    <xf numFmtId="49" fontId="0" fillId="4" borderId="4" xfId="0" applyNumberFormat="1" applyFill="1" applyBorder="1" applyAlignment="1" applyProtection="1">
      <alignment horizontal="right" vertical="center" wrapText="1"/>
      <protection locked="0"/>
    </xf>
    <xf numFmtId="0" fontId="0" fillId="4" borderId="0" xfId="0" applyFill="1" applyProtection="1">
      <protection locked="0"/>
    </xf>
    <xf numFmtId="44" fontId="0" fillId="0" borderId="0" xfId="0" applyNumberFormat="1"/>
    <xf numFmtId="0" fontId="8" fillId="2" borderId="0" xfId="0" applyFont="1" applyFill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44" fontId="0" fillId="2" borderId="0" xfId="1" applyFont="1" applyFill="1" applyBorder="1" applyAlignment="1" applyProtection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/>
    </xf>
    <xf numFmtId="44" fontId="0" fillId="0" borderId="10" xfId="1" applyFont="1" applyBorder="1"/>
    <xf numFmtId="44" fontId="0" fillId="2" borderId="10" xfId="0" applyNumberFormat="1" applyFill="1" applyBorder="1"/>
    <xf numFmtId="0" fontId="16" fillId="2" borderId="1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17" fillId="2" borderId="10" xfId="0" applyFont="1" applyFill="1" applyBorder="1" applyAlignment="1">
      <alignment horizontal="left" wrapText="1"/>
    </xf>
    <xf numFmtId="0" fontId="16" fillId="2" borderId="9" xfId="0" applyFont="1" applyFill="1" applyBorder="1" applyAlignment="1" applyProtection="1">
      <alignment horizontal="left" vertical="center"/>
    </xf>
    <xf numFmtId="0" fontId="17" fillId="2" borderId="9" xfId="0" applyFont="1" applyFill="1" applyBorder="1" applyAlignment="1">
      <alignment horizontal="left" wrapText="1"/>
    </xf>
    <xf numFmtId="43" fontId="0" fillId="0" borderId="0" xfId="3" applyFont="1"/>
    <xf numFmtId="44" fontId="2" fillId="0" borderId="0" xfId="0" applyNumberFormat="1" applyFont="1"/>
    <xf numFmtId="44" fontId="0" fillId="0" borderId="0" xfId="1" applyFont="1"/>
    <xf numFmtId="0" fontId="20" fillId="6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14" fillId="2" borderId="10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" fontId="22" fillId="2" borderId="10" xfId="0" applyNumberFormat="1" applyFont="1" applyFill="1" applyBorder="1" applyAlignment="1">
      <alignment horizontal="center" vertical="center" wrapText="1"/>
    </xf>
    <xf numFmtId="0" fontId="22" fillId="2" borderId="10" xfId="5" applyFont="1" applyFill="1" applyBorder="1" applyAlignment="1" applyProtection="1">
      <alignment horizontal="center" vertical="center" wrapText="1"/>
      <protection locked="0"/>
    </xf>
    <xf numFmtId="0" fontId="23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4" fillId="0" borderId="0" xfId="0" applyNumberFormat="1" applyFont="1" applyAlignment="1">
      <alignment horizontal="center" vertical="center" wrapText="1"/>
    </xf>
    <xf numFmtId="4" fontId="22" fillId="8" borderId="10" xfId="0" applyNumberFormat="1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4" fontId="4" fillId="10" borderId="10" xfId="0" applyNumberFormat="1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22" fillId="9" borderId="10" xfId="5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Alignment="1">
      <alignment horizontal="center" vertical="center"/>
    </xf>
    <xf numFmtId="1" fontId="4" fillId="10" borderId="10" xfId="0" applyNumberFormat="1" applyFont="1" applyFill="1" applyBorder="1" applyAlignment="1">
      <alignment horizontal="center" vertical="center" wrapText="1"/>
    </xf>
    <xf numFmtId="1" fontId="22" fillId="8" borderId="10" xfId="0" applyNumberFormat="1" applyFont="1" applyFill="1" applyBorder="1" applyAlignment="1">
      <alignment horizontal="center" vertical="center" wrapText="1"/>
    </xf>
    <xf numFmtId="1" fontId="14" fillId="2" borderId="10" xfId="0" applyNumberFormat="1" applyFont="1" applyFill="1" applyBorder="1" applyAlignment="1">
      <alignment horizontal="center" vertical="center" wrapText="1"/>
    </xf>
    <xf numFmtId="1" fontId="2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4" fontId="0" fillId="0" borderId="0" xfId="0" applyNumberFormat="1"/>
    <xf numFmtId="44" fontId="0" fillId="2" borderId="10" xfId="0" applyNumberFormat="1" applyFill="1" applyBorder="1" applyAlignment="1">
      <alignment wrapText="1"/>
    </xf>
    <xf numFmtId="0" fontId="0" fillId="11" borderId="10" xfId="0" applyFill="1" applyBorder="1" applyAlignment="1">
      <alignment horizontal="center" vertical="center"/>
    </xf>
    <xf numFmtId="0" fontId="16" fillId="11" borderId="10" xfId="0" applyFont="1" applyFill="1" applyBorder="1" applyAlignment="1" applyProtection="1">
      <alignment horizontal="left" vertical="center"/>
    </xf>
    <xf numFmtId="0" fontId="17" fillId="11" borderId="10" xfId="0" applyFont="1" applyFill="1" applyBorder="1" applyAlignment="1">
      <alignment horizontal="left" wrapText="1"/>
    </xf>
    <xf numFmtId="44" fontId="0" fillId="11" borderId="10" xfId="1" applyFont="1" applyFill="1" applyBorder="1"/>
    <xf numFmtId="44" fontId="0" fillId="11" borderId="10" xfId="0" applyNumberFormat="1" applyFill="1" applyBorder="1"/>
    <xf numFmtId="44" fontId="0" fillId="2" borderId="10" xfId="1" applyFont="1" applyFill="1" applyBorder="1"/>
    <xf numFmtId="0" fontId="4" fillId="12" borderId="10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 wrapText="1"/>
    </xf>
    <xf numFmtId="0" fontId="0" fillId="0" borderId="11" xfId="0" applyBorder="1" applyProtection="1"/>
    <xf numFmtId="0" fontId="0" fillId="0" borderId="2" xfId="0" applyBorder="1" applyProtection="1"/>
    <xf numFmtId="0" fontId="0" fillId="0" borderId="8" xfId="0" applyBorder="1" applyProtection="1"/>
    <xf numFmtId="0" fontId="0" fillId="0" borderId="5" xfId="0" applyBorder="1" applyProtection="1"/>
    <xf numFmtId="0" fontId="0" fillId="0" borderId="1" xfId="0" applyBorder="1" applyProtection="1"/>
    <xf numFmtId="0" fontId="14" fillId="0" borderId="0" xfId="0" applyFont="1" applyBorder="1" applyAlignment="1" applyProtection="1">
      <alignment horizontal="left" vertical="center" wrapText="1" indent="1"/>
    </xf>
    <xf numFmtId="4" fontId="28" fillId="0" borderId="0" xfId="0" applyNumberFormat="1" applyFont="1"/>
    <xf numFmtId="44" fontId="28" fillId="0" borderId="0" xfId="0" applyNumberFormat="1" applyFont="1"/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2" borderId="0" xfId="0" applyFont="1" applyFill="1" applyAlignment="1" applyProtection="1">
      <alignment horizontal="right" vertical="center"/>
    </xf>
    <xf numFmtId="0" fontId="12" fillId="2" borderId="6" xfId="0" applyFont="1" applyFill="1" applyBorder="1" applyAlignment="1" applyProtection="1">
      <alignment horizontal="right" vertical="center"/>
    </xf>
    <xf numFmtId="0" fontId="0" fillId="4" borderId="5" xfId="0" applyFont="1" applyFill="1" applyBorder="1" applyAlignment="1" applyProtection="1">
      <alignment horizontal="left" vertical="center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4" borderId="7" xfId="0" applyFont="1" applyFill="1" applyBorder="1" applyAlignment="1" applyProtection="1">
      <alignment horizontal="left" vertical="center"/>
      <protection locked="0"/>
    </xf>
    <xf numFmtId="0" fontId="9" fillId="4" borderId="5" xfId="2" applyFill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justify" wrapText="1"/>
    </xf>
    <xf numFmtId="0" fontId="18" fillId="0" borderId="0" xfId="0" applyFont="1" applyAlignment="1" applyProtection="1">
      <alignment horizontal="justify" wrapText="1"/>
    </xf>
    <xf numFmtId="0" fontId="3" fillId="0" borderId="8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14" fillId="0" borderId="8" xfId="0" applyFont="1" applyBorder="1" applyAlignment="1" applyProtection="1">
      <alignment horizontal="justify" vertical="center" wrapText="1"/>
    </xf>
    <xf numFmtId="0" fontId="14" fillId="0" borderId="0" xfId="0" applyFont="1" applyAlignment="1" applyProtection="1">
      <alignment horizontal="justify" vertical="center" wrapText="1"/>
    </xf>
    <xf numFmtId="0" fontId="14" fillId="0" borderId="0" xfId="0" applyFont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left" vertical="center" wrapText="1" indent="1"/>
    </xf>
    <xf numFmtId="0" fontId="14" fillId="0" borderId="12" xfId="0" applyFont="1" applyBorder="1" applyAlignment="1" applyProtection="1">
      <alignment horizontal="left" vertical="center" wrapText="1" indent="1"/>
    </xf>
    <xf numFmtId="0" fontId="14" fillId="0" borderId="0" xfId="0" applyFont="1" applyBorder="1" applyAlignment="1" applyProtection="1">
      <alignment horizontal="left" vertical="center" wrapText="1" indent="1"/>
    </xf>
    <xf numFmtId="0" fontId="14" fillId="0" borderId="6" xfId="0" applyFont="1" applyBorder="1" applyAlignment="1" applyProtection="1">
      <alignment horizontal="left" vertical="center" wrapText="1" indent="1"/>
    </xf>
    <xf numFmtId="0" fontId="14" fillId="0" borderId="1" xfId="0" applyFont="1" applyBorder="1" applyAlignment="1" applyProtection="1">
      <alignment horizontal="left" vertical="center" wrapText="1" indent="1"/>
    </xf>
    <xf numFmtId="0" fontId="14" fillId="0" borderId="7" xfId="0" applyFont="1" applyBorder="1" applyAlignment="1" applyProtection="1">
      <alignment horizontal="left" vertical="center" wrapText="1" indent="1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wrapText="1"/>
    </xf>
    <xf numFmtId="0" fontId="13" fillId="3" borderId="6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left" vertical="justify" wrapText="1" indent="1"/>
    </xf>
    <xf numFmtId="0" fontId="14" fillId="0" borderId="12" xfId="0" applyFont="1" applyBorder="1" applyAlignment="1" applyProtection="1">
      <alignment horizontal="left" vertical="justify" wrapText="1" indent="1"/>
    </xf>
    <xf numFmtId="0" fontId="14" fillId="0" borderId="0" xfId="0" applyFont="1" applyBorder="1" applyAlignment="1" applyProtection="1">
      <alignment horizontal="left" vertical="justify" wrapText="1" indent="1"/>
    </xf>
    <xf numFmtId="0" fontId="14" fillId="0" borderId="6" xfId="0" applyFont="1" applyBorder="1" applyAlignment="1" applyProtection="1">
      <alignment horizontal="left" vertical="justify" wrapText="1" indent="1"/>
    </xf>
    <xf numFmtId="0" fontId="14" fillId="0" borderId="1" xfId="0" applyFont="1" applyBorder="1" applyAlignment="1" applyProtection="1">
      <alignment horizontal="left" vertical="justify" wrapText="1" indent="1"/>
    </xf>
    <xf numFmtId="0" fontId="14" fillId="0" borderId="7" xfId="0" applyFont="1" applyBorder="1" applyAlignment="1" applyProtection="1">
      <alignment horizontal="left" vertical="justify" wrapText="1" indent="1"/>
    </xf>
    <xf numFmtId="0" fontId="11" fillId="0" borderId="0" xfId="0" applyFont="1" applyAlignment="1" applyProtection="1">
      <alignment horizontal="right" vertical="center"/>
    </xf>
    <xf numFmtId="0" fontId="11" fillId="0" borderId="6" xfId="0" applyFont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right" vertical="center"/>
    </xf>
    <xf numFmtId="0" fontId="13" fillId="7" borderId="0" xfId="0" applyFont="1" applyFill="1" applyBorder="1" applyAlignment="1">
      <alignment horizontal="center" vertical="center" wrapText="1"/>
    </xf>
    <xf numFmtId="1" fontId="14" fillId="2" borderId="14" xfId="0" applyNumberFormat="1" applyFont="1" applyFill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</cellXfs>
  <cellStyles count="6">
    <cellStyle name="Hiperlink" xfId="2" builtinId="8"/>
    <cellStyle name="Moeda" xfId="1" builtinId="4"/>
    <cellStyle name="Normal" xfId="0" builtinId="0"/>
    <cellStyle name="Normal 2" xfId="5"/>
    <cellStyle name="Vírgula" xfId="3" builtinId="3"/>
    <cellStyle name="Vírgula 2" xfId="4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72060</xdr:colOff>
      <xdr:row>0</xdr:row>
      <xdr:rowOff>0</xdr:rowOff>
    </xdr:from>
    <xdr:to>
      <xdr:col>2</xdr:col>
      <xdr:colOff>612913</xdr:colOff>
      <xdr:row>3</xdr:row>
      <xdr:rowOff>159238</xdr:rowOff>
    </xdr:to>
    <xdr:pic>
      <xdr:nvPicPr>
        <xdr:cNvPr id="2" name="Imagem 1" descr="Logo Est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60" y="0"/>
          <a:ext cx="905288" cy="83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COR/CONTATOS%20E%20INFORMA&#199;&#195;O%20DOS%20ORGAOS/Chefias%20GABINETES,%20GER&#202;NCIAS%20e%20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ara envio de correspondência"/>
    </sheetNames>
    <sheetDataSet>
      <sheetData sheetId="0" refreshError="1">
        <row r="3">
          <cell r="N3" t="str">
            <v>ivenilton.junior@aderes.es.gov.br</v>
          </cell>
        </row>
        <row r="13">
          <cell r="N13" t="str">
            <v>solange.costa@dio.es.gov.br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elaine.santos@ceturb.es.gov.br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ylvio.maximo@sesport.es.gov.br%20%20/%20Sylvio%20Maximo" TargetMode="External"/><Relationship Id="rId1" Type="http://schemas.openxmlformats.org/officeDocument/2006/relationships/hyperlink" Target="mailto:darcila.aigner@sedurb.es.gov.br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fernando.fieni@pc.es.gov.br" TargetMode="External"/><Relationship Id="rId4" Type="http://schemas.openxmlformats.org/officeDocument/2006/relationships/hyperlink" Target="mailto:orcamento.ds@pm.es.gov.b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view="pageBreakPreview" topLeftCell="A37" zoomScale="130" zoomScaleNormal="115" zoomScaleSheetLayoutView="130" workbookViewId="0">
      <selection activeCell="C43" sqref="C43:J45"/>
    </sheetView>
  </sheetViews>
  <sheetFormatPr defaultColWidth="9.109375" defaultRowHeight="14.4" x14ac:dyDescent="0.3"/>
  <cols>
    <col min="1" max="1" width="1.109375" style="1" customWidth="1"/>
    <col min="2" max="2" width="3" style="1" customWidth="1"/>
    <col min="3" max="3" width="26.6640625" style="1" customWidth="1"/>
    <col min="4" max="4" width="12.88671875" style="1" customWidth="1"/>
    <col min="5" max="5" width="16" style="1" customWidth="1"/>
    <col min="6" max="6" width="2.6640625" style="1" customWidth="1"/>
    <col min="7" max="7" width="15.33203125" style="1" customWidth="1"/>
    <col min="8" max="8" width="20" style="1" customWidth="1"/>
    <col min="9" max="9" width="18.33203125" style="1" customWidth="1"/>
    <col min="10" max="10" width="11.109375" style="1" customWidth="1"/>
    <col min="11" max="16384" width="9.109375" style="1"/>
  </cols>
  <sheetData>
    <row r="1" spans="1:10" ht="18" x14ac:dyDescent="0.35">
      <c r="C1" s="89" t="s">
        <v>118</v>
      </c>
      <c r="D1" s="89"/>
      <c r="E1" s="89"/>
      <c r="F1" s="89"/>
      <c r="G1" s="89"/>
      <c r="H1" s="89"/>
      <c r="I1" s="89"/>
      <c r="J1" s="89"/>
    </row>
    <row r="2" spans="1:10" ht="18" x14ac:dyDescent="0.35">
      <c r="C2" s="89" t="str">
        <f>IF(E9="Selecione","",VLOOKUP($E$9,'Valores Atuais'!$B$2:$C$53,2,0))</f>
        <v/>
      </c>
      <c r="D2" s="89"/>
      <c r="E2" s="89"/>
      <c r="F2" s="89"/>
      <c r="G2" s="89"/>
      <c r="H2" s="89"/>
      <c r="I2" s="89"/>
      <c r="J2" s="89"/>
    </row>
    <row r="3" spans="1:10" x14ac:dyDescent="0.3">
      <c r="H3" s="2"/>
    </row>
    <row r="4" spans="1:10" ht="15.75" customHeight="1" x14ac:dyDescent="0.3">
      <c r="H4" s="2"/>
    </row>
    <row r="5" spans="1:10" ht="15" customHeight="1" x14ac:dyDescent="0.3">
      <c r="A5" s="124" t="s">
        <v>451</v>
      </c>
      <c r="B5" s="124"/>
      <c r="C5" s="124"/>
      <c r="D5" s="124"/>
      <c r="E5" s="124"/>
      <c r="F5" s="124"/>
      <c r="G5" s="124"/>
      <c r="H5" s="124"/>
      <c r="I5" s="124"/>
      <c r="J5" s="125"/>
    </row>
    <row r="6" spans="1:10" s="12" customFormat="1" ht="3" customHeight="1" x14ac:dyDescent="0.3">
      <c r="C6" s="10"/>
      <c r="D6" s="11"/>
      <c r="E6" s="11"/>
      <c r="F6" s="11"/>
      <c r="G6" s="11"/>
      <c r="H6" s="11"/>
      <c r="I6" s="11"/>
      <c r="J6" s="11"/>
    </row>
    <row r="7" spans="1:10" ht="15" customHeight="1" x14ac:dyDescent="0.3">
      <c r="A7" s="126" t="s">
        <v>59</v>
      </c>
      <c r="B7" s="126"/>
      <c r="C7" s="126"/>
      <c r="D7" s="126"/>
      <c r="E7" s="126"/>
      <c r="F7" s="126"/>
      <c r="G7" s="126"/>
      <c r="H7" s="126"/>
      <c r="I7" s="126"/>
      <c r="J7" s="127"/>
    </row>
    <row r="8" spans="1:10" ht="5.25" customHeight="1" x14ac:dyDescent="0.3">
      <c r="H8" s="2"/>
    </row>
    <row r="9" spans="1:10" ht="16.5" customHeight="1" x14ac:dyDescent="0.3">
      <c r="C9" s="91" t="s">
        <v>29</v>
      </c>
      <c r="D9" s="92"/>
      <c r="E9" s="110" t="s">
        <v>123</v>
      </c>
      <c r="F9" s="111"/>
      <c r="G9" s="111"/>
      <c r="H9" s="112"/>
    </row>
    <row r="10" spans="1:10" ht="5.25" customHeight="1" x14ac:dyDescent="0.3">
      <c r="C10" s="5"/>
      <c r="D10" s="7"/>
      <c r="E10" s="8"/>
      <c r="F10" s="8"/>
      <c r="G10" s="8"/>
      <c r="H10" s="8"/>
    </row>
    <row r="11" spans="1:10" ht="20.25" customHeight="1" x14ac:dyDescent="0.3">
      <c r="C11" s="134" t="s">
        <v>30</v>
      </c>
      <c r="D11" s="135"/>
      <c r="E11" s="93"/>
      <c r="F11" s="94"/>
      <c r="G11" s="94"/>
      <c r="H11" s="95"/>
    </row>
    <row r="12" spans="1:10" ht="5.25" customHeight="1" x14ac:dyDescent="0.3">
      <c r="C12" s="24"/>
      <c r="D12" s="25"/>
      <c r="E12" s="26"/>
      <c r="F12" s="26"/>
      <c r="G12" s="26"/>
      <c r="H12" s="26"/>
    </row>
    <row r="13" spans="1:10" ht="19.5" customHeight="1" x14ac:dyDescent="0.3">
      <c r="C13" s="91" t="s">
        <v>31</v>
      </c>
      <c r="D13" s="92"/>
      <c r="E13" s="93"/>
      <c r="F13" s="94"/>
      <c r="G13" s="94"/>
      <c r="H13" s="95"/>
    </row>
    <row r="14" spans="1:10" ht="5.25" customHeight="1" x14ac:dyDescent="0.3">
      <c r="C14" s="6"/>
      <c r="D14" s="9"/>
      <c r="E14" s="26"/>
      <c r="F14" s="26"/>
      <c r="G14" s="26"/>
      <c r="H14" s="26"/>
    </row>
    <row r="15" spans="1:10" ht="18" customHeight="1" x14ac:dyDescent="0.3">
      <c r="C15" s="136" t="s">
        <v>32</v>
      </c>
      <c r="D15" s="92"/>
      <c r="E15" s="96"/>
      <c r="F15" s="94"/>
      <c r="G15" s="94"/>
      <c r="H15" s="95"/>
    </row>
    <row r="16" spans="1:10" ht="5.25" customHeight="1" x14ac:dyDescent="0.3">
      <c r="C16" s="5"/>
      <c r="D16" s="6"/>
      <c r="E16" s="27"/>
      <c r="F16" s="28"/>
      <c r="G16" s="28"/>
      <c r="H16" s="28"/>
    </row>
    <row r="17" spans="1:10" ht="18" customHeight="1" x14ac:dyDescent="0.3">
      <c r="C17" s="136" t="s">
        <v>456</v>
      </c>
      <c r="D17" s="92"/>
      <c r="E17" s="93"/>
      <c r="F17" s="94"/>
      <c r="G17" s="94"/>
      <c r="H17" s="95"/>
    </row>
    <row r="18" spans="1:10" ht="22.5" customHeight="1" x14ac:dyDescent="0.3">
      <c r="H18" s="2"/>
    </row>
    <row r="19" spans="1:10" ht="15.75" customHeight="1" x14ac:dyDescent="0.3">
      <c r="A19" s="122" t="s">
        <v>119</v>
      </c>
      <c r="B19" s="122"/>
      <c r="C19" s="122"/>
      <c r="D19" s="122"/>
      <c r="E19" s="122"/>
      <c r="F19" s="122"/>
      <c r="G19" s="122"/>
      <c r="H19" s="122"/>
      <c r="I19" s="122"/>
      <c r="J19" s="123"/>
    </row>
    <row r="20" spans="1:10" ht="11.25" customHeight="1" x14ac:dyDescent="0.3">
      <c r="C20" s="99"/>
      <c r="D20" s="100"/>
      <c r="E20" s="100"/>
      <c r="F20" s="100"/>
      <c r="G20" s="100"/>
      <c r="H20" s="100"/>
      <c r="I20" s="100"/>
      <c r="J20" s="100"/>
    </row>
    <row r="21" spans="1:10" ht="28.5" customHeight="1" x14ac:dyDescent="0.3">
      <c r="C21" s="14" t="str">
        <f>IF(E9="Selecione","",VLOOKUP(E9,'Valores Atuais'!$B$2:$E$53,4,0))</f>
        <v/>
      </c>
      <c r="D21" s="101" t="s">
        <v>452</v>
      </c>
      <c r="E21" s="102"/>
      <c r="F21" s="102"/>
      <c r="G21" s="102"/>
      <c r="H21" s="102"/>
      <c r="I21" s="102"/>
      <c r="J21" s="102"/>
    </row>
    <row r="22" spans="1:10" ht="4.5" customHeight="1" x14ac:dyDescent="0.3">
      <c r="C22" s="15"/>
      <c r="D22" s="69"/>
      <c r="E22" s="69"/>
      <c r="F22" s="69"/>
      <c r="G22" s="69"/>
      <c r="H22" s="69"/>
      <c r="I22" s="69"/>
      <c r="J22" s="69"/>
    </row>
    <row r="23" spans="1:10" ht="26.25" customHeight="1" x14ac:dyDescent="0.3">
      <c r="C23" s="17"/>
      <c r="D23" s="103" t="s">
        <v>454</v>
      </c>
      <c r="E23" s="104"/>
      <c r="F23" s="104"/>
      <c r="G23" s="104"/>
      <c r="H23" s="104"/>
      <c r="I23" s="104"/>
      <c r="J23" s="104"/>
    </row>
    <row r="24" spans="1:10" s="16" customFormat="1" ht="4.5" customHeight="1" x14ac:dyDescent="0.3">
      <c r="C24" s="29"/>
      <c r="D24" s="70"/>
      <c r="E24" s="70"/>
      <c r="F24" s="70"/>
      <c r="G24" s="70"/>
      <c r="H24" s="70"/>
      <c r="I24" s="70"/>
      <c r="J24" s="70"/>
    </row>
    <row r="25" spans="1:10" ht="23.25" customHeight="1" x14ac:dyDescent="0.3">
      <c r="C25" s="21"/>
      <c r="D25" s="101" t="s">
        <v>453</v>
      </c>
      <c r="E25" s="104"/>
      <c r="F25" s="104"/>
      <c r="G25" s="104"/>
      <c r="H25" s="104"/>
      <c r="I25" s="104"/>
      <c r="J25" s="104"/>
    </row>
    <row r="26" spans="1:10" s="16" customFormat="1" ht="4.5" customHeight="1" x14ac:dyDescent="0.3">
      <c r="C26" s="29"/>
      <c r="D26" s="70"/>
      <c r="E26" s="70"/>
      <c r="F26" s="70"/>
      <c r="G26" s="70"/>
      <c r="H26" s="70"/>
      <c r="I26" s="70"/>
      <c r="J26" s="70"/>
    </row>
    <row r="27" spans="1:10" ht="22.5" customHeight="1" x14ac:dyDescent="0.3">
      <c r="C27" s="21"/>
      <c r="D27" s="97" t="s">
        <v>120</v>
      </c>
      <c r="E27" s="98"/>
      <c r="F27" s="98"/>
      <c r="G27" s="98"/>
      <c r="H27" s="98"/>
      <c r="I27" s="98"/>
      <c r="J27" s="98"/>
    </row>
    <row r="28" spans="1:10" s="16" customFormat="1" ht="4.5" customHeight="1" x14ac:dyDescent="0.3">
      <c r="C28" s="29"/>
      <c r="D28" s="70"/>
      <c r="E28" s="70"/>
      <c r="F28" s="70"/>
      <c r="G28" s="70"/>
      <c r="H28" s="70"/>
      <c r="I28" s="70"/>
      <c r="J28" s="70"/>
    </row>
    <row r="29" spans="1:10" s="16" customFormat="1" ht="12" customHeight="1" x14ac:dyDescent="0.3">
      <c r="C29" s="19"/>
      <c r="D29" s="107" t="s">
        <v>33</v>
      </c>
      <c r="E29" s="107"/>
      <c r="F29" s="107"/>
      <c r="G29" s="107"/>
      <c r="H29" s="107"/>
      <c r="I29" s="107"/>
      <c r="J29" s="107"/>
    </row>
    <row r="30" spans="1:10" s="16" customFormat="1" ht="12" customHeight="1" x14ac:dyDescent="0.3">
      <c r="C30" s="19"/>
      <c r="D30" s="107"/>
      <c r="E30" s="107"/>
      <c r="F30" s="107"/>
      <c r="G30" s="107"/>
      <c r="H30" s="107"/>
      <c r="I30" s="107"/>
      <c r="J30" s="107"/>
    </row>
    <row r="31" spans="1:10" s="16" customFormat="1" ht="12" customHeight="1" x14ac:dyDescent="0.3">
      <c r="C31" s="20"/>
      <c r="D31" s="107"/>
      <c r="E31" s="107"/>
      <c r="F31" s="107"/>
      <c r="G31" s="107"/>
      <c r="H31" s="107"/>
      <c r="I31" s="107"/>
      <c r="J31" s="107"/>
    </row>
    <row r="32" spans="1:10" s="16" customFormat="1" ht="4.5" customHeight="1" x14ac:dyDescent="0.3">
      <c r="C32" s="29"/>
      <c r="D32" s="70"/>
      <c r="E32" s="70"/>
      <c r="F32" s="70"/>
      <c r="G32" s="70"/>
      <c r="H32" s="70"/>
      <c r="I32" s="70"/>
      <c r="J32" s="70"/>
    </row>
    <row r="33" spans="1:10" ht="28.5" customHeight="1" x14ac:dyDescent="0.3">
      <c r="C33" s="21"/>
      <c r="D33" s="105" t="s">
        <v>34</v>
      </c>
      <c r="E33" s="106"/>
      <c r="F33" s="106"/>
      <c r="G33" s="106"/>
      <c r="H33" s="106"/>
      <c r="I33" s="106"/>
      <c r="J33" s="106"/>
    </row>
    <row r="34" spans="1:10" s="16" customFormat="1" ht="4.5" customHeight="1" x14ac:dyDescent="0.3">
      <c r="C34" s="29"/>
      <c r="D34" s="70"/>
      <c r="E34" s="70"/>
      <c r="F34" s="70"/>
      <c r="G34" s="70"/>
      <c r="H34" s="70"/>
      <c r="I34" s="70"/>
      <c r="J34" s="70"/>
    </row>
    <row r="35" spans="1:10" s="16" customFormat="1" ht="12" customHeight="1" x14ac:dyDescent="0.3">
      <c r="C35" s="19"/>
      <c r="D35" s="105" t="s">
        <v>35</v>
      </c>
      <c r="E35" s="107"/>
      <c r="F35" s="107"/>
      <c r="G35" s="107"/>
      <c r="H35" s="107"/>
      <c r="I35" s="107"/>
      <c r="J35" s="107"/>
    </row>
    <row r="36" spans="1:10" s="16" customFormat="1" ht="12" customHeight="1" x14ac:dyDescent="0.3">
      <c r="C36" s="19"/>
      <c r="D36" s="105"/>
      <c r="E36" s="107"/>
      <c r="F36" s="107"/>
      <c r="G36" s="107"/>
      <c r="H36" s="107"/>
      <c r="I36" s="107"/>
      <c r="J36" s="107"/>
    </row>
    <row r="37" spans="1:10" ht="12" customHeight="1" x14ac:dyDescent="0.3">
      <c r="C37" s="20"/>
      <c r="D37" s="105"/>
      <c r="E37" s="107"/>
      <c r="F37" s="107"/>
      <c r="G37" s="107"/>
      <c r="H37" s="107"/>
      <c r="I37" s="107"/>
      <c r="J37" s="107"/>
    </row>
    <row r="38" spans="1:10" ht="1.5" customHeight="1" x14ac:dyDescent="0.3">
      <c r="C38" s="13"/>
      <c r="D38" s="13"/>
      <c r="E38" s="13"/>
      <c r="F38" s="13"/>
      <c r="G38" s="13"/>
      <c r="H38" s="13"/>
    </row>
    <row r="39" spans="1:10" ht="11.25" customHeight="1" x14ac:dyDescent="0.3">
      <c r="C39" s="18"/>
      <c r="D39" s="18"/>
      <c r="E39" s="18"/>
      <c r="F39" s="18"/>
      <c r="G39" s="18"/>
      <c r="H39" s="18"/>
      <c r="I39" s="18"/>
      <c r="J39" s="18"/>
    </row>
    <row r="40" spans="1:10" ht="18" customHeight="1" x14ac:dyDescent="0.3">
      <c r="A40" s="120" t="s">
        <v>26</v>
      </c>
      <c r="B40" s="120"/>
      <c r="C40" s="120"/>
      <c r="D40" s="120"/>
      <c r="E40" s="120"/>
      <c r="F40" s="120"/>
      <c r="G40" s="120"/>
      <c r="H40" s="120"/>
      <c r="I40" s="120"/>
      <c r="J40" s="121"/>
    </row>
    <row r="41" spans="1:10" ht="9" customHeight="1" x14ac:dyDescent="0.3"/>
    <row r="42" spans="1:10" ht="15.6" x14ac:dyDescent="0.3">
      <c r="B42" s="113" t="s">
        <v>25</v>
      </c>
      <c r="C42" s="113"/>
      <c r="D42" s="113"/>
      <c r="E42" s="113"/>
      <c r="F42" s="113"/>
      <c r="G42" s="113"/>
      <c r="H42" s="113"/>
      <c r="I42" s="113"/>
      <c r="J42" s="113"/>
    </row>
    <row r="43" spans="1:10" ht="31.5" customHeight="1" x14ac:dyDescent="0.3">
      <c r="A43" s="81"/>
      <c r="B43" s="82"/>
      <c r="C43" s="128" t="s">
        <v>124</v>
      </c>
      <c r="D43" s="128"/>
      <c r="E43" s="128"/>
      <c r="F43" s="128"/>
      <c r="G43" s="128"/>
      <c r="H43" s="128"/>
      <c r="I43" s="128"/>
      <c r="J43" s="129"/>
    </row>
    <row r="44" spans="1:10" ht="18" customHeight="1" x14ac:dyDescent="0.3">
      <c r="A44" s="83"/>
      <c r="B44" s="150" t="s">
        <v>462</v>
      </c>
      <c r="C44" s="130"/>
      <c r="D44" s="130"/>
      <c r="E44" s="130"/>
      <c r="F44" s="130"/>
      <c r="G44" s="130"/>
      <c r="H44" s="130"/>
      <c r="I44" s="130"/>
      <c r="J44" s="131"/>
    </row>
    <row r="45" spans="1:10" ht="39.75" customHeight="1" x14ac:dyDescent="0.3">
      <c r="A45" s="84"/>
      <c r="B45" s="85"/>
      <c r="C45" s="132"/>
      <c r="D45" s="132"/>
      <c r="E45" s="132"/>
      <c r="F45" s="132"/>
      <c r="G45" s="132"/>
      <c r="H45" s="132"/>
      <c r="I45" s="132"/>
      <c r="J45" s="133"/>
    </row>
    <row r="46" spans="1:10" s="4" customFormat="1" ht="11.25" customHeight="1" x14ac:dyDescent="0.3">
      <c r="A46" s="81"/>
      <c r="B46" s="82"/>
      <c r="C46" s="114" t="s">
        <v>461</v>
      </c>
      <c r="D46" s="114"/>
      <c r="E46" s="114"/>
      <c r="F46" s="114"/>
      <c r="G46" s="114"/>
      <c r="H46" s="114"/>
      <c r="I46" s="114"/>
      <c r="J46" s="115"/>
    </row>
    <row r="47" spans="1:10" s="4" customFormat="1" x14ac:dyDescent="0.3">
      <c r="A47" s="83"/>
      <c r="B47" s="151"/>
      <c r="C47" s="116"/>
      <c r="D47" s="116"/>
      <c r="E47" s="116"/>
      <c r="F47" s="116"/>
      <c r="G47" s="116"/>
      <c r="H47" s="116"/>
      <c r="I47" s="116"/>
      <c r="J47" s="117"/>
    </row>
    <row r="48" spans="1:10" s="4" customFormat="1" ht="11.25" customHeight="1" x14ac:dyDescent="0.3">
      <c r="A48" s="84"/>
      <c r="B48" s="85"/>
      <c r="C48" s="118"/>
      <c r="D48" s="118"/>
      <c r="E48" s="118"/>
      <c r="F48" s="118"/>
      <c r="G48" s="118"/>
      <c r="H48" s="118"/>
      <c r="I48" s="118"/>
      <c r="J48" s="119"/>
    </row>
    <row r="49" spans="3:10" s="4" customFormat="1" ht="6" customHeight="1" x14ac:dyDescent="0.3">
      <c r="C49" s="86"/>
      <c r="D49" s="86"/>
      <c r="E49" s="86"/>
      <c r="F49" s="86"/>
      <c r="G49" s="86"/>
      <c r="H49" s="86"/>
      <c r="I49" s="86"/>
      <c r="J49" s="86"/>
    </row>
    <row r="50" spans="3:10" x14ac:dyDescent="0.3">
      <c r="D50" s="3" t="s">
        <v>27</v>
      </c>
      <c r="E50" s="22"/>
      <c r="F50" s="1" t="s">
        <v>28</v>
      </c>
      <c r="G50" s="22"/>
      <c r="H50" s="1" t="s">
        <v>455</v>
      </c>
    </row>
    <row r="52" spans="3:10" x14ac:dyDescent="0.3">
      <c r="D52" s="4"/>
      <c r="E52" s="109"/>
      <c r="F52" s="109"/>
      <c r="G52" s="109"/>
      <c r="H52" s="109"/>
      <c r="I52" s="4"/>
      <c r="J52" s="4"/>
    </row>
    <row r="53" spans="3:10" x14ac:dyDescent="0.3">
      <c r="D53" s="36"/>
      <c r="E53" s="36"/>
      <c r="G53" s="36" t="str">
        <f>IF(E17="","",E17)</f>
        <v/>
      </c>
      <c r="H53" s="108"/>
      <c r="I53" s="108"/>
      <c r="J53" s="108"/>
    </row>
    <row r="54" spans="3:10" x14ac:dyDescent="0.3">
      <c r="D54" s="35"/>
      <c r="E54" s="90" t="str">
        <f>C17</f>
        <v>ORDENADOR DE DESPESAS</v>
      </c>
      <c r="F54" s="90"/>
      <c r="G54" s="90"/>
      <c r="H54" s="90"/>
      <c r="I54" s="36"/>
      <c r="J54" s="36"/>
    </row>
  </sheetData>
  <sheetProtection algorithmName="SHA-512" hashValue="gsRhZkL9c9xzdOj3Rz8Vn3TOqJDrY5eKMGaKb4l46ZcvuiOvynErfmSIfsHvKnz0ptXQGETbqs0SSTDdNL5XBA==" saltValue="o/d2WwrfDiU1oZ802a8EZA==" spinCount="100000" sheet="1" objects="1" scenarios="1" formatRows="0" insertRows="0"/>
  <mergeCells count="30">
    <mergeCell ref="B42:J42"/>
    <mergeCell ref="C46:J48"/>
    <mergeCell ref="A40:J40"/>
    <mergeCell ref="A19:J19"/>
    <mergeCell ref="A5:J5"/>
    <mergeCell ref="A7:J7"/>
    <mergeCell ref="C43:J45"/>
    <mergeCell ref="C11:D11"/>
    <mergeCell ref="E11:H11"/>
    <mergeCell ref="D25:J25"/>
    <mergeCell ref="D35:J37"/>
    <mergeCell ref="C9:D9"/>
    <mergeCell ref="C17:D17"/>
    <mergeCell ref="C15:D15"/>
    <mergeCell ref="C1:J1"/>
    <mergeCell ref="C2:J2"/>
    <mergeCell ref="E54:H54"/>
    <mergeCell ref="C13:D13"/>
    <mergeCell ref="E13:H13"/>
    <mergeCell ref="E15:H15"/>
    <mergeCell ref="E17:H17"/>
    <mergeCell ref="D27:J27"/>
    <mergeCell ref="C20:J20"/>
    <mergeCell ref="D21:J21"/>
    <mergeCell ref="D23:J23"/>
    <mergeCell ref="D33:J33"/>
    <mergeCell ref="D29:J31"/>
    <mergeCell ref="H53:J53"/>
    <mergeCell ref="E52:H52"/>
    <mergeCell ref="E9:H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'Valores Atuais'!B$1:B$53</xm:f>
          </x14:formula1>
          <xm:sqref>E9:H9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zoomScaleNormal="100" workbookViewId="0">
      <pane ySplit="2" topLeftCell="A3" activePane="bottomLeft" state="frozen"/>
      <selection activeCell="E9" sqref="E9:H9"/>
      <selection pane="bottomLeft" activeCell="E9" sqref="E9:H9"/>
    </sheetView>
  </sheetViews>
  <sheetFormatPr defaultColWidth="9.109375" defaultRowHeight="14.4" x14ac:dyDescent="0.3"/>
  <cols>
    <col min="1" max="1" width="3" style="44" bestFit="1" customWidth="1"/>
    <col min="2" max="2" width="12.6640625" style="44" bestFit="1" customWidth="1"/>
    <col min="3" max="3" width="8.109375" style="56" customWidth="1"/>
    <col min="4" max="4" width="41" style="44" hidden="1" customWidth="1"/>
    <col min="5" max="5" width="23" style="44" hidden="1" customWidth="1"/>
    <col min="6" max="6" width="50.88671875" style="44" hidden="1" customWidth="1"/>
    <col min="7" max="7" width="24.33203125" style="44" hidden="1" customWidth="1"/>
    <col min="8" max="8" width="45.44140625" style="44" customWidth="1"/>
    <col min="9" max="9" width="36.6640625" style="44" hidden="1" customWidth="1"/>
    <col min="10" max="10" width="36.33203125" customWidth="1"/>
    <col min="11" max="11" width="33.6640625" customWidth="1"/>
    <col min="12" max="12" width="11.6640625" style="44" customWidth="1"/>
    <col min="13" max="13" width="25.33203125" style="44" customWidth="1"/>
    <col min="14" max="14" width="11.109375" style="44" customWidth="1"/>
    <col min="15" max="16384" width="9.109375" style="44"/>
  </cols>
  <sheetData>
    <row r="1" spans="1:14" ht="15.6" customHeight="1" x14ac:dyDescent="0.3">
      <c r="A1" s="137" t="s">
        <v>372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28.8" x14ac:dyDescent="0.3">
      <c r="A2" s="65"/>
      <c r="B2" s="60" t="s">
        <v>125</v>
      </c>
      <c r="C2" s="61" t="s">
        <v>126</v>
      </c>
      <c r="D2" s="60" t="s">
        <v>213</v>
      </c>
      <c r="E2" s="60" t="s">
        <v>127</v>
      </c>
      <c r="F2" s="60" t="s">
        <v>214</v>
      </c>
      <c r="G2" s="60" t="s">
        <v>127</v>
      </c>
      <c r="H2" s="60" t="s">
        <v>402</v>
      </c>
      <c r="I2" s="60" t="s">
        <v>373</v>
      </c>
      <c r="J2" s="60" t="s">
        <v>401</v>
      </c>
      <c r="K2" s="60" t="s">
        <v>448</v>
      </c>
      <c r="L2" s="60" t="s">
        <v>128</v>
      </c>
      <c r="M2" s="60" t="s">
        <v>129</v>
      </c>
      <c r="N2" s="60" t="s">
        <v>306</v>
      </c>
    </row>
    <row r="3" spans="1:14" ht="13.8" x14ac:dyDescent="0.3">
      <c r="A3" s="66">
        <v>1</v>
      </c>
      <c r="B3" s="57" t="s">
        <v>130</v>
      </c>
      <c r="C3" s="57"/>
      <c r="D3" s="58" t="s">
        <v>135</v>
      </c>
      <c r="E3" s="58" t="s">
        <v>299</v>
      </c>
      <c r="F3" s="58" t="s">
        <v>284</v>
      </c>
      <c r="G3" s="58" t="s">
        <v>254</v>
      </c>
      <c r="H3" s="58" t="s">
        <v>322</v>
      </c>
      <c r="I3" s="59" t="s">
        <v>322</v>
      </c>
      <c r="J3" s="58" t="s">
        <v>374</v>
      </c>
      <c r="K3" s="58" t="s">
        <v>403</v>
      </c>
      <c r="L3" s="58"/>
      <c r="M3" s="58"/>
      <c r="N3" s="58"/>
    </row>
    <row r="4" spans="1:14" ht="13.8" x14ac:dyDescent="0.3">
      <c r="A4" s="67">
        <f>A3+1</f>
        <v>2</v>
      </c>
      <c r="B4" s="45" t="s">
        <v>0</v>
      </c>
      <c r="C4" s="45"/>
      <c r="D4" s="46" t="s">
        <v>136</v>
      </c>
      <c r="E4" s="46" t="s">
        <v>180</v>
      </c>
      <c r="F4" s="46" t="s">
        <v>289</v>
      </c>
      <c r="G4" s="46" t="s">
        <v>255</v>
      </c>
      <c r="H4" s="46" t="s">
        <v>323</v>
      </c>
      <c r="I4" s="59" t="s">
        <v>323</v>
      </c>
      <c r="J4" s="47" t="s">
        <v>375</v>
      </c>
      <c r="K4" s="47" t="s">
        <v>404</v>
      </c>
      <c r="L4" s="47"/>
      <c r="M4" s="47"/>
      <c r="N4" s="47"/>
    </row>
    <row r="5" spans="1:14" ht="13.8" x14ac:dyDescent="0.3">
      <c r="A5" s="66">
        <f t="shared" ref="A5:A54" si="0">A4+1</f>
        <v>3</v>
      </c>
      <c r="B5" s="57" t="s">
        <v>1</v>
      </c>
      <c r="C5" s="57"/>
      <c r="D5" s="58" t="s">
        <v>137</v>
      </c>
      <c r="E5" s="58" t="s">
        <v>308</v>
      </c>
      <c r="F5" s="58" t="s">
        <v>215</v>
      </c>
      <c r="G5" s="58" t="s">
        <v>256</v>
      </c>
      <c r="H5" s="58" t="s">
        <v>449</v>
      </c>
      <c r="I5" s="59" t="s">
        <v>370</v>
      </c>
      <c r="J5" s="58" t="s">
        <v>450</v>
      </c>
      <c r="K5" s="58"/>
      <c r="L5" s="58"/>
      <c r="M5" s="58"/>
      <c r="N5" s="58"/>
    </row>
    <row r="6" spans="1:14" ht="12.75" customHeight="1" x14ac:dyDescent="0.3">
      <c r="A6" s="67">
        <f t="shared" si="0"/>
        <v>4</v>
      </c>
      <c r="B6" s="45" t="s">
        <v>36</v>
      </c>
      <c r="C6" s="45"/>
      <c r="D6" s="46" t="s">
        <v>138</v>
      </c>
      <c r="E6" s="48" t="s">
        <v>286</v>
      </c>
      <c r="F6" s="46" t="s">
        <v>216</v>
      </c>
      <c r="G6" s="46" t="s">
        <v>285</v>
      </c>
      <c r="H6" s="46" t="s">
        <v>324</v>
      </c>
      <c r="I6" s="59" t="str">
        <f t="shared" ref="I6:I16" si="1">H6</f>
        <v>danielle.zanoli@arsp.es.gov.br</v>
      </c>
      <c r="J6" s="47" t="s">
        <v>376</v>
      </c>
      <c r="K6" s="47" t="s">
        <v>405</v>
      </c>
      <c r="L6" s="47"/>
      <c r="M6" s="47"/>
      <c r="N6" s="47"/>
    </row>
    <row r="7" spans="1:14" ht="13.8" x14ac:dyDescent="0.3">
      <c r="A7" s="66">
        <f t="shared" si="0"/>
        <v>5</v>
      </c>
      <c r="B7" s="57" t="s">
        <v>2</v>
      </c>
      <c r="C7" s="57"/>
      <c r="D7" s="58" t="s">
        <v>139</v>
      </c>
      <c r="E7" s="58">
        <v>999336543</v>
      </c>
      <c r="F7" s="58" t="s">
        <v>217</v>
      </c>
      <c r="G7" s="58">
        <v>993117237</v>
      </c>
      <c r="H7" s="58" t="s">
        <v>325</v>
      </c>
      <c r="I7" s="59" t="str">
        <f t="shared" si="1"/>
        <v>mellina.mitrogiannis@bombeiros.es.gov.br</v>
      </c>
      <c r="J7" s="58"/>
      <c r="K7" s="58" t="s">
        <v>406</v>
      </c>
      <c r="L7" s="58"/>
      <c r="M7" s="58"/>
      <c r="N7" s="58"/>
    </row>
    <row r="8" spans="1:14" ht="12.75" customHeight="1" x14ac:dyDescent="0.3">
      <c r="A8" s="67">
        <f t="shared" si="0"/>
        <v>6</v>
      </c>
      <c r="B8" s="45" t="s">
        <v>37</v>
      </c>
      <c r="C8" s="45"/>
      <c r="D8" s="46" t="s">
        <v>140</v>
      </c>
      <c r="E8" s="47" t="s">
        <v>315</v>
      </c>
      <c r="F8" s="47" t="s">
        <v>314</v>
      </c>
      <c r="G8" s="47">
        <v>33367983</v>
      </c>
      <c r="H8" s="47" t="s">
        <v>326</v>
      </c>
      <c r="I8" s="62" t="str">
        <f t="shared" si="1"/>
        <v>eder.alburqueque@ceasa.es.gov.br</v>
      </c>
      <c r="J8" s="47"/>
      <c r="K8" s="47" t="s">
        <v>407</v>
      </c>
      <c r="L8" s="47"/>
      <c r="M8" s="47"/>
      <c r="N8" s="47"/>
    </row>
    <row r="9" spans="1:14" ht="13.8" x14ac:dyDescent="0.3">
      <c r="A9" s="66">
        <f t="shared" si="0"/>
        <v>7</v>
      </c>
      <c r="B9" s="57" t="s">
        <v>3</v>
      </c>
      <c r="C9" s="57"/>
      <c r="D9" s="58" t="s">
        <v>141</v>
      </c>
      <c r="E9" s="58">
        <v>32324534</v>
      </c>
      <c r="F9" s="58" t="s">
        <v>218</v>
      </c>
      <c r="G9" s="58">
        <v>32324558</v>
      </c>
      <c r="H9" s="58" t="s">
        <v>327</v>
      </c>
      <c r="I9" s="59" t="str">
        <f t="shared" si="1"/>
        <v>elaine.santos@ceturb.es.gov.br</v>
      </c>
      <c r="J9" s="58"/>
      <c r="K9" s="58" t="s">
        <v>408</v>
      </c>
      <c r="L9" s="58"/>
      <c r="M9" s="58"/>
      <c r="N9" s="58"/>
    </row>
    <row r="10" spans="1:14" ht="15.75" customHeight="1" x14ac:dyDescent="0.3">
      <c r="A10" s="67">
        <f t="shared" si="0"/>
        <v>8</v>
      </c>
      <c r="B10" s="45" t="s">
        <v>70</v>
      </c>
      <c r="C10" s="45"/>
      <c r="D10" s="46" t="s">
        <v>142</v>
      </c>
      <c r="E10" s="47" t="s">
        <v>181</v>
      </c>
      <c r="F10" s="47" t="s">
        <v>321</v>
      </c>
      <c r="G10" s="47" t="s">
        <v>320</v>
      </c>
      <c r="H10" s="47" t="s">
        <v>328</v>
      </c>
      <c r="I10" s="62" t="str">
        <f t="shared" si="1"/>
        <v>informatica@der.es.gov.br</v>
      </c>
      <c r="J10" s="47" t="s">
        <v>377</v>
      </c>
      <c r="K10" s="47" t="s">
        <v>409</v>
      </c>
      <c r="L10" s="47"/>
      <c r="M10" s="47"/>
      <c r="N10" s="47"/>
    </row>
    <row r="11" spans="1:14" ht="13.8" x14ac:dyDescent="0.3">
      <c r="A11" s="66">
        <f t="shared" si="0"/>
        <v>9</v>
      </c>
      <c r="B11" s="57" t="s">
        <v>58</v>
      </c>
      <c r="C11" s="57"/>
      <c r="D11" s="58" t="s">
        <v>143</v>
      </c>
      <c r="E11" s="58" t="s">
        <v>182</v>
      </c>
      <c r="F11" s="58" t="s">
        <v>219</v>
      </c>
      <c r="G11" s="58" t="s">
        <v>182</v>
      </c>
      <c r="H11" s="58" t="s">
        <v>329</v>
      </c>
      <c r="I11" s="59" t="str">
        <f t="shared" si="1"/>
        <v>marcos.camargo@detran.es.gov.br</v>
      </c>
      <c r="J11" s="58"/>
      <c r="K11" s="58" t="s">
        <v>410</v>
      </c>
      <c r="L11" s="58"/>
      <c r="M11" s="58"/>
      <c r="N11" s="58"/>
    </row>
    <row r="12" spans="1:14" ht="13.8" x14ac:dyDescent="0.3">
      <c r="A12" s="67">
        <f t="shared" si="0"/>
        <v>10</v>
      </c>
      <c r="B12" s="45" t="s">
        <v>38</v>
      </c>
      <c r="C12" s="45"/>
      <c r="D12" s="46" t="s">
        <v>144</v>
      </c>
      <c r="E12" s="46" t="s">
        <v>183</v>
      </c>
      <c r="F12" s="46" t="s">
        <v>220</v>
      </c>
      <c r="G12" s="46" t="s">
        <v>257</v>
      </c>
      <c r="H12" s="46" t="s">
        <v>330</v>
      </c>
      <c r="I12" s="59" t="str">
        <f t="shared" si="1"/>
        <v>natalia.silva@dio.es.gov.br</v>
      </c>
      <c r="J12" s="47"/>
      <c r="K12" s="47" t="str">
        <f>[1]Plan1!$N$13</f>
        <v>solange.costa@dio.es.gov.br</v>
      </c>
      <c r="L12" s="47"/>
      <c r="M12" s="47"/>
      <c r="N12" s="47"/>
    </row>
    <row r="13" spans="1:14" ht="13.8" x14ac:dyDescent="0.3">
      <c r="A13" s="66">
        <f t="shared" si="0"/>
        <v>11</v>
      </c>
      <c r="B13" s="57" t="s">
        <v>39</v>
      </c>
      <c r="C13" s="57"/>
      <c r="D13" s="58" t="s">
        <v>145</v>
      </c>
      <c r="E13" s="58" t="s">
        <v>184</v>
      </c>
      <c r="F13" s="58" t="s">
        <v>221</v>
      </c>
      <c r="G13" s="58" t="s">
        <v>258</v>
      </c>
      <c r="H13" s="58" t="s">
        <v>331</v>
      </c>
      <c r="I13" s="59" t="str">
        <f t="shared" si="1"/>
        <v>lucimar.castro@esesp.es.gov.br</v>
      </c>
      <c r="J13" s="58" t="s">
        <v>378</v>
      </c>
      <c r="K13" s="58" t="s">
        <v>411</v>
      </c>
      <c r="L13" s="58"/>
      <c r="M13" s="58"/>
      <c r="N13" s="58"/>
    </row>
    <row r="14" spans="1:14" ht="13.8" x14ac:dyDescent="0.3">
      <c r="A14" s="68">
        <f t="shared" si="0"/>
        <v>12</v>
      </c>
      <c r="B14" s="49" t="s">
        <v>4</v>
      </c>
      <c r="C14" s="49"/>
      <c r="D14" s="46" t="s">
        <v>146</v>
      </c>
      <c r="E14" s="46" t="s">
        <v>185</v>
      </c>
      <c r="F14" s="50" t="s">
        <v>222</v>
      </c>
      <c r="G14" s="50" t="s">
        <v>259</v>
      </c>
      <c r="H14" s="50" t="s">
        <v>332</v>
      </c>
      <c r="I14" s="63" t="str">
        <f t="shared" si="1"/>
        <v>luan.bernardina@fames.es.gov.br</v>
      </c>
      <c r="J14" s="46"/>
      <c r="K14" s="46" t="s">
        <v>412</v>
      </c>
      <c r="L14" s="46"/>
      <c r="M14" s="46"/>
      <c r="N14" s="46"/>
    </row>
    <row r="15" spans="1:14" ht="17.399999999999999" customHeight="1" x14ac:dyDescent="0.3">
      <c r="A15" s="66">
        <f t="shared" si="0"/>
        <v>13</v>
      </c>
      <c r="B15" s="57" t="s">
        <v>40</v>
      </c>
      <c r="C15" s="57"/>
      <c r="D15" s="58" t="s">
        <v>302</v>
      </c>
      <c r="E15" s="58" t="s">
        <v>311</v>
      </c>
      <c r="F15" s="58" t="s">
        <v>223</v>
      </c>
      <c r="G15" s="58" t="s">
        <v>260</v>
      </c>
      <c r="H15" s="58" t="s">
        <v>333</v>
      </c>
      <c r="I15" s="59" t="str">
        <f t="shared" si="1"/>
        <v>supof@fapes.es.gov.br</v>
      </c>
      <c r="J15" s="58" t="s">
        <v>379</v>
      </c>
      <c r="K15" s="58" t="s">
        <v>413</v>
      </c>
      <c r="L15" s="58"/>
      <c r="M15" s="58"/>
      <c r="N15" s="58"/>
    </row>
    <row r="16" spans="1:14" ht="13.95" customHeight="1" x14ac:dyDescent="0.3">
      <c r="A16" s="138">
        <f t="shared" si="0"/>
        <v>14</v>
      </c>
      <c r="B16" s="140" t="s">
        <v>131</v>
      </c>
      <c r="C16" s="140"/>
      <c r="D16" s="46" t="s">
        <v>147</v>
      </c>
      <c r="E16" s="46" t="s">
        <v>186</v>
      </c>
      <c r="F16" s="47" t="s">
        <v>224</v>
      </c>
      <c r="G16" s="46" t="s">
        <v>261</v>
      </c>
      <c r="H16" s="144" t="s">
        <v>334</v>
      </c>
      <c r="I16" s="145" t="str">
        <f t="shared" si="1"/>
        <v>orcamento.ds@pm.es.gov.br</v>
      </c>
      <c r="J16" s="142" t="s">
        <v>380</v>
      </c>
      <c r="K16" s="142" t="s">
        <v>414</v>
      </c>
      <c r="L16" s="142"/>
      <c r="M16" s="142"/>
      <c r="N16" s="142"/>
    </row>
    <row r="17" spans="1:14" ht="13.95" customHeight="1" x14ac:dyDescent="0.3">
      <c r="A17" s="139">
        <f t="shared" si="0"/>
        <v>15</v>
      </c>
      <c r="B17" s="141"/>
      <c r="C17" s="141"/>
      <c r="D17" s="46" t="s">
        <v>148</v>
      </c>
      <c r="E17" s="46" t="s">
        <v>187</v>
      </c>
      <c r="F17" s="47" t="s">
        <v>225</v>
      </c>
      <c r="G17" s="46" t="s">
        <v>262</v>
      </c>
      <c r="H17" s="144"/>
      <c r="I17" s="146"/>
      <c r="J17" s="143" t="s">
        <v>335</v>
      </c>
      <c r="K17" s="143" t="s">
        <v>415</v>
      </c>
      <c r="L17" s="143"/>
      <c r="M17" s="143"/>
      <c r="N17" s="143"/>
    </row>
    <row r="18" spans="1:14" ht="13.8" x14ac:dyDescent="0.3">
      <c r="A18" s="66">
        <f t="shared" si="0"/>
        <v>16</v>
      </c>
      <c r="B18" s="57" t="s">
        <v>5</v>
      </c>
      <c r="C18" s="57"/>
      <c r="D18" s="58" t="s">
        <v>149</v>
      </c>
      <c r="E18" s="58" t="s">
        <v>287</v>
      </c>
      <c r="F18" s="58" t="s">
        <v>226</v>
      </c>
      <c r="G18" s="58">
        <v>36365489</v>
      </c>
      <c r="H18" s="58" t="s">
        <v>335</v>
      </c>
      <c r="I18" s="59" t="str">
        <f t="shared" ref="I18:I42" si="2">H18</f>
        <v>fabricia.raeli@iases.es.gov.br</v>
      </c>
      <c r="J18" s="58"/>
      <c r="K18" s="58"/>
      <c r="L18" s="58"/>
      <c r="M18" s="58"/>
      <c r="N18" s="58"/>
    </row>
    <row r="19" spans="1:14" ht="13.8" x14ac:dyDescent="0.3">
      <c r="A19" s="67">
        <f t="shared" si="0"/>
        <v>17</v>
      </c>
      <c r="B19" s="45" t="s">
        <v>6</v>
      </c>
      <c r="C19" s="45"/>
      <c r="D19" s="46" t="s">
        <v>303</v>
      </c>
      <c r="E19" s="46" t="s">
        <v>300</v>
      </c>
      <c r="F19" s="47" t="s">
        <v>304</v>
      </c>
      <c r="G19" s="46" t="s">
        <v>305</v>
      </c>
      <c r="H19" s="46" t="s">
        <v>336</v>
      </c>
      <c r="I19" s="59" t="str">
        <f t="shared" si="2"/>
        <v>dipre@idaf.es.gov.br</v>
      </c>
      <c r="J19" s="47" t="s">
        <v>381</v>
      </c>
      <c r="K19" s="47" t="s">
        <v>416</v>
      </c>
      <c r="L19" s="47"/>
      <c r="M19" s="47"/>
      <c r="N19" s="47"/>
    </row>
    <row r="20" spans="1:14" ht="13.8" x14ac:dyDescent="0.3">
      <c r="A20" s="66">
        <f t="shared" si="0"/>
        <v>18</v>
      </c>
      <c r="B20" s="57" t="s">
        <v>7</v>
      </c>
      <c r="C20" s="57"/>
      <c r="D20" s="58" t="s">
        <v>150</v>
      </c>
      <c r="E20" s="58" t="s">
        <v>288</v>
      </c>
      <c r="F20" s="58" t="s">
        <v>227</v>
      </c>
      <c r="G20" s="58" t="s">
        <v>188</v>
      </c>
      <c r="H20" s="58" t="s">
        <v>337</v>
      </c>
      <c r="I20" s="59" t="str">
        <f t="shared" si="2"/>
        <v>rosangela.lahass@iema.es.gov.br</v>
      </c>
      <c r="J20" s="58" t="s">
        <v>382</v>
      </c>
      <c r="K20" s="58" t="s">
        <v>417</v>
      </c>
      <c r="L20" s="58"/>
      <c r="M20" s="58"/>
      <c r="N20" s="58"/>
    </row>
    <row r="21" spans="1:14" ht="13.8" x14ac:dyDescent="0.3">
      <c r="A21" s="67">
        <f t="shared" si="0"/>
        <v>19</v>
      </c>
      <c r="B21" s="45" t="s">
        <v>41</v>
      </c>
      <c r="C21" s="45"/>
      <c r="D21" s="46" t="s">
        <v>151</v>
      </c>
      <c r="E21" s="47" t="s">
        <v>317</v>
      </c>
      <c r="F21" s="47" t="s">
        <v>228</v>
      </c>
      <c r="G21" s="47" t="s">
        <v>263</v>
      </c>
      <c r="H21" s="47" t="s">
        <v>338</v>
      </c>
      <c r="I21" s="62" t="str">
        <f t="shared" si="2"/>
        <v>paulo.sergio@ijsn.es.gov.br</v>
      </c>
      <c r="J21" s="47"/>
      <c r="K21" s="47" t="s">
        <v>418</v>
      </c>
      <c r="L21" s="47"/>
      <c r="M21" s="47"/>
      <c r="N21" s="47"/>
    </row>
    <row r="22" spans="1:14" ht="13.8" x14ac:dyDescent="0.3">
      <c r="A22" s="66">
        <f t="shared" si="0"/>
        <v>20</v>
      </c>
      <c r="B22" s="57" t="s">
        <v>8</v>
      </c>
      <c r="C22" s="57"/>
      <c r="D22" s="58" t="s">
        <v>152</v>
      </c>
      <c r="E22" s="58" t="s">
        <v>189</v>
      </c>
      <c r="F22" s="58" t="s">
        <v>229</v>
      </c>
      <c r="G22" s="58" t="s">
        <v>189</v>
      </c>
      <c r="H22" s="58" t="s">
        <v>339</v>
      </c>
      <c r="I22" s="59" t="str">
        <f t="shared" si="2"/>
        <v>carlos.duarte@incaper.es.gov.br</v>
      </c>
      <c r="J22" s="58"/>
      <c r="K22" s="58" t="s">
        <v>419</v>
      </c>
      <c r="L22" s="58"/>
      <c r="M22" s="58"/>
      <c r="N22" s="58"/>
    </row>
    <row r="23" spans="1:14" ht="13.8" x14ac:dyDescent="0.3">
      <c r="A23" s="67">
        <f t="shared" si="0"/>
        <v>21</v>
      </c>
      <c r="B23" s="45" t="s">
        <v>43</v>
      </c>
      <c r="C23" s="45"/>
      <c r="D23" s="46" t="s">
        <v>153</v>
      </c>
      <c r="E23" s="47" t="s">
        <v>190</v>
      </c>
      <c r="F23" s="47" t="s">
        <v>230</v>
      </c>
      <c r="G23" s="47" t="s">
        <v>264</v>
      </c>
      <c r="H23" s="47" t="s">
        <v>340</v>
      </c>
      <c r="I23" s="62" t="str">
        <f t="shared" si="2"/>
        <v>wilderson.morais@ipajm.es.gov.br</v>
      </c>
      <c r="J23" s="47"/>
      <c r="K23" s="47" t="s">
        <v>420</v>
      </c>
      <c r="L23" s="47"/>
      <c r="M23" s="47"/>
      <c r="N23" s="47"/>
    </row>
    <row r="24" spans="1:14" ht="13.8" x14ac:dyDescent="0.3">
      <c r="A24" s="66">
        <f t="shared" si="0"/>
        <v>22</v>
      </c>
      <c r="B24" s="57" t="s">
        <v>9</v>
      </c>
      <c r="C24" s="57"/>
      <c r="D24" s="58" t="s">
        <v>154</v>
      </c>
      <c r="E24" s="58" t="s">
        <v>316</v>
      </c>
      <c r="F24" s="58" t="s">
        <v>231</v>
      </c>
      <c r="G24" s="58" t="s">
        <v>292</v>
      </c>
      <c r="H24" s="58" t="s">
        <v>341</v>
      </c>
      <c r="I24" s="59" t="str">
        <f t="shared" si="2"/>
        <v>carlos.nogueira@ipem.es.gov.br</v>
      </c>
      <c r="J24" s="58" t="s">
        <v>383</v>
      </c>
      <c r="K24" s="58" t="s">
        <v>421</v>
      </c>
      <c r="L24" s="58"/>
      <c r="M24" s="58"/>
      <c r="N24" s="58"/>
    </row>
    <row r="25" spans="1:14" ht="13.8" x14ac:dyDescent="0.3">
      <c r="A25" s="67">
        <f t="shared" si="0"/>
        <v>23</v>
      </c>
      <c r="B25" s="45" t="s">
        <v>132</v>
      </c>
      <c r="C25" s="45"/>
      <c r="D25" s="46" t="s">
        <v>155</v>
      </c>
      <c r="E25" s="46" t="s">
        <v>191</v>
      </c>
      <c r="F25" s="46" t="s">
        <v>232</v>
      </c>
      <c r="G25" s="46" t="s">
        <v>265</v>
      </c>
      <c r="H25" s="46" t="s">
        <v>342</v>
      </c>
      <c r="I25" s="59" t="str">
        <f t="shared" si="2"/>
        <v>eliza.nunes@jucees.es.gov.br</v>
      </c>
      <c r="J25" s="51"/>
      <c r="K25" s="47" t="s">
        <v>422</v>
      </c>
      <c r="L25" s="51"/>
      <c r="M25" s="47"/>
      <c r="N25" s="47"/>
    </row>
    <row r="26" spans="1:14" ht="18.75" customHeight="1" x14ac:dyDescent="0.3">
      <c r="A26" s="66">
        <f t="shared" si="0"/>
        <v>24</v>
      </c>
      <c r="B26" s="57" t="s">
        <v>133</v>
      </c>
      <c r="C26" s="57"/>
      <c r="D26" s="58" t="s">
        <v>156</v>
      </c>
      <c r="E26" s="58" t="s">
        <v>318</v>
      </c>
      <c r="F26" s="58" t="s">
        <v>233</v>
      </c>
      <c r="G26" s="58" t="s">
        <v>192</v>
      </c>
      <c r="H26" s="58" t="s">
        <v>343</v>
      </c>
      <c r="I26" s="59" t="str">
        <f t="shared" si="2"/>
        <v>fernando.fieni@pc.es.gov.br</v>
      </c>
      <c r="J26" s="58" t="s">
        <v>384</v>
      </c>
      <c r="K26" s="58" t="s">
        <v>423</v>
      </c>
      <c r="L26" s="58"/>
      <c r="M26" s="58"/>
      <c r="N26" s="58"/>
    </row>
    <row r="27" spans="1:14" ht="13.8" x14ac:dyDescent="0.3">
      <c r="A27" s="67">
        <f t="shared" si="0"/>
        <v>25</v>
      </c>
      <c r="B27" s="45" t="s">
        <v>11</v>
      </c>
      <c r="C27" s="45"/>
      <c r="D27" s="46" t="s">
        <v>157</v>
      </c>
      <c r="E27" s="46" t="s">
        <v>193</v>
      </c>
      <c r="F27" s="46" t="s">
        <v>234</v>
      </c>
      <c r="G27" s="46" t="s">
        <v>266</v>
      </c>
      <c r="H27" s="46" t="s">
        <v>344</v>
      </c>
      <c r="I27" s="59" t="str">
        <f t="shared" si="2"/>
        <v>cpl@pge.es.gov.br</v>
      </c>
      <c r="J27" s="47"/>
      <c r="K27" s="47" t="s">
        <v>424</v>
      </c>
      <c r="L27" s="47"/>
      <c r="M27" s="47"/>
      <c r="N27" s="47"/>
    </row>
    <row r="28" spans="1:14" ht="13.8" x14ac:dyDescent="0.3">
      <c r="A28" s="66">
        <f t="shared" si="0"/>
        <v>26</v>
      </c>
      <c r="B28" s="57" t="s">
        <v>12</v>
      </c>
      <c r="C28" s="57"/>
      <c r="D28" s="58" t="s">
        <v>158</v>
      </c>
      <c r="E28" s="58" t="s">
        <v>194</v>
      </c>
      <c r="F28" s="58" t="s">
        <v>235</v>
      </c>
      <c r="G28" s="58" t="s">
        <v>267</v>
      </c>
      <c r="H28" s="58" t="s">
        <v>345</v>
      </c>
      <c r="I28" s="59" t="str">
        <f t="shared" si="2"/>
        <v>setel.dtic@pm.es.gov.br</v>
      </c>
      <c r="J28" s="58" t="s">
        <v>385</v>
      </c>
      <c r="K28" s="58" t="s">
        <v>425</v>
      </c>
      <c r="L28" s="58"/>
      <c r="M28" s="58"/>
      <c r="N28" s="58"/>
    </row>
    <row r="29" spans="1:14" ht="13.8" x14ac:dyDescent="0.3">
      <c r="A29" s="67">
        <f t="shared" si="0"/>
        <v>27</v>
      </c>
      <c r="B29" s="45" t="s">
        <v>13</v>
      </c>
      <c r="C29" s="45"/>
      <c r="D29" s="46" t="s">
        <v>159</v>
      </c>
      <c r="E29" s="52" t="s">
        <v>195</v>
      </c>
      <c r="F29" s="52" t="s">
        <v>236</v>
      </c>
      <c r="G29" s="46" t="s">
        <v>268</v>
      </c>
      <c r="H29" s="46" t="s">
        <v>346</v>
      </c>
      <c r="I29" s="59" t="str">
        <f t="shared" si="2"/>
        <v>vivian.pimentel@procon.es.gov.br</v>
      </c>
      <c r="J29" s="47"/>
      <c r="K29" s="47" t="s">
        <v>426</v>
      </c>
      <c r="L29" s="47"/>
      <c r="M29" s="47"/>
      <c r="N29" s="47"/>
    </row>
    <row r="30" spans="1:14" ht="13.8" x14ac:dyDescent="0.3">
      <c r="A30" s="66">
        <f t="shared" si="0"/>
        <v>28</v>
      </c>
      <c r="B30" s="57" t="s">
        <v>44</v>
      </c>
      <c r="C30" s="57"/>
      <c r="D30" s="58" t="s">
        <v>160</v>
      </c>
      <c r="E30" s="58" t="s">
        <v>196</v>
      </c>
      <c r="F30" s="58" t="s">
        <v>237</v>
      </c>
      <c r="G30" s="58" t="s">
        <v>269</v>
      </c>
      <c r="H30" s="58" t="s">
        <v>347</v>
      </c>
      <c r="I30" s="59" t="str">
        <f t="shared" si="2"/>
        <v>karina.gameiro@prodest.es.gov.br</v>
      </c>
      <c r="J30" s="58" t="s">
        <v>386</v>
      </c>
      <c r="K30" s="58" t="s">
        <v>427</v>
      </c>
      <c r="L30" s="58"/>
      <c r="M30" s="58"/>
      <c r="N30" s="58"/>
    </row>
    <row r="31" spans="1:14" ht="13.8" x14ac:dyDescent="0.3">
      <c r="A31" s="67">
        <f t="shared" si="0"/>
        <v>29</v>
      </c>
      <c r="B31" s="45" t="s">
        <v>14</v>
      </c>
      <c r="C31" s="45"/>
      <c r="D31" s="46" t="s">
        <v>161</v>
      </c>
      <c r="E31" s="52" t="s">
        <v>290</v>
      </c>
      <c r="F31" s="52" t="s">
        <v>238</v>
      </c>
      <c r="G31" s="46"/>
      <c r="H31" s="46" t="s">
        <v>348</v>
      </c>
      <c r="I31" s="59" t="str">
        <f t="shared" si="2"/>
        <v>alanpinheiro@rtv.es.gov.br</v>
      </c>
      <c r="J31" s="47"/>
      <c r="K31" s="47" t="s">
        <v>428</v>
      </c>
      <c r="L31" s="47"/>
      <c r="M31" s="47"/>
      <c r="N31" s="47"/>
    </row>
    <row r="32" spans="1:14" ht="13.8" x14ac:dyDescent="0.3">
      <c r="A32" s="66">
        <f t="shared" si="0"/>
        <v>30</v>
      </c>
      <c r="B32" s="57" t="s">
        <v>45</v>
      </c>
      <c r="C32" s="57"/>
      <c r="D32" s="58" t="s">
        <v>162</v>
      </c>
      <c r="E32" s="58" t="s">
        <v>197</v>
      </c>
      <c r="F32" s="58"/>
      <c r="G32" s="58" t="s">
        <v>270</v>
      </c>
      <c r="H32" s="58" t="s">
        <v>349</v>
      </c>
      <c r="I32" s="59" t="str">
        <f t="shared" si="2"/>
        <v>gpo_cm@casamilitar.es.gov.br</v>
      </c>
      <c r="J32" s="58" t="s">
        <v>387</v>
      </c>
      <c r="K32" s="58" t="s">
        <v>429</v>
      </c>
      <c r="L32" s="58"/>
      <c r="M32" s="58"/>
      <c r="N32" s="58"/>
    </row>
    <row r="33" spans="1:14" ht="15" customHeight="1" x14ac:dyDescent="0.3">
      <c r="A33" s="67">
        <f t="shared" si="0"/>
        <v>31</v>
      </c>
      <c r="B33" s="45" t="s">
        <v>46</v>
      </c>
      <c r="C33" s="45"/>
      <c r="D33" s="46" t="s">
        <v>163</v>
      </c>
      <c r="E33" s="46" t="s">
        <v>198</v>
      </c>
      <c r="F33" s="46" t="s">
        <v>291</v>
      </c>
      <c r="G33" s="46" t="s">
        <v>271</v>
      </c>
      <c r="H33" s="46" t="s">
        <v>350</v>
      </c>
      <c r="I33" s="59" t="str">
        <f t="shared" si="2"/>
        <v>emilio.nunes@casacivil.es.gov.br</v>
      </c>
      <c r="J33" s="47" t="s">
        <v>388</v>
      </c>
      <c r="K33" s="47" t="s">
        <v>430</v>
      </c>
      <c r="L33" s="47"/>
      <c r="M33" s="47"/>
      <c r="N33" s="47"/>
    </row>
    <row r="34" spans="1:14" ht="13.8" x14ac:dyDescent="0.3">
      <c r="A34" s="66">
        <f t="shared" si="0"/>
        <v>32</v>
      </c>
      <c r="B34" s="57" t="s">
        <v>47</v>
      </c>
      <c r="C34" s="57"/>
      <c r="D34" s="58" t="s">
        <v>164</v>
      </c>
      <c r="E34" s="58" t="s">
        <v>199</v>
      </c>
      <c r="F34" s="58" t="s">
        <v>239</v>
      </c>
      <c r="G34" s="58" t="s">
        <v>272</v>
      </c>
      <c r="H34" s="58" t="s">
        <v>351</v>
      </c>
      <c r="I34" s="59" t="str">
        <f t="shared" si="2"/>
        <v>celio@seag.es.gov.br</v>
      </c>
      <c r="J34" s="58"/>
      <c r="K34" s="58" t="s">
        <v>431</v>
      </c>
      <c r="L34" s="58"/>
      <c r="M34" s="58"/>
      <c r="N34" s="58"/>
    </row>
    <row r="35" spans="1:14" ht="13.8" x14ac:dyDescent="0.3">
      <c r="A35" s="67">
        <f t="shared" si="0"/>
        <v>33</v>
      </c>
      <c r="B35" s="45" t="s">
        <v>96</v>
      </c>
      <c r="C35" s="45"/>
      <c r="D35" s="46" t="s">
        <v>165</v>
      </c>
      <c r="E35" s="46" t="s">
        <v>200</v>
      </c>
      <c r="F35" s="46" t="s">
        <v>240</v>
      </c>
      <c r="G35" s="46" t="s">
        <v>273</v>
      </c>
      <c r="H35" s="46" t="s">
        <v>352</v>
      </c>
      <c r="I35" s="46" t="str">
        <f t="shared" si="2"/>
        <v>dayan.margon@seama.es.gov.br</v>
      </c>
      <c r="J35" s="46"/>
      <c r="K35" s="46"/>
      <c r="L35" s="47"/>
      <c r="M35" s="47"/>
      <c r="N35" s="47"/>
    </row>
    <row r="36" spans="1:14" ht="13.8" x14ac:dyDescent="0.3">
      <c r="A36" s="66">
        <f t="shared" si="0"/>
        <v>34</v>
      </c>
      <c r="B36" s="57" t="s">
        <v>48</v>
      </c>
      <c r="C36" s="57"/>
      <c r="D36" s="58" t="s">
        <v>166</v>
      </c>
      <c r="E36" s="58" t="s">
        <v>201</v>
      </c>
      <c r="F36" s="58" t="s">
        <v>241</v>
      </c>
      <c r="G36" s="58" t="s">
        <v>274</v>
      </c>
      <c r="H36" s="58" t="s">
        <v>353</v>
      </c>
      <c r="I36" s="59" t="str">
        <f t="shared" si="2"/>
        <v>mariana.francischetto@secom.es.gov.br</v>
      </c>
      <c r="J36" s="58" t="s">
        <v>389</v>
      </c>
      <c r="K36" s="58" t="s">
        <v>432</v>
      </c>
      <c r="L36" s="58"/>
      <c r="M36" s="58"/>
      <c r="N36" s="58"/>
    </row>
    <row r="37" spans="1:14" ht="13.8" x14ac:dyDescent="0.3">
      <c r="A37" s="67">
        <f t="shared" si="0"/>
        <v>35</v>
      </c>
      <c r="B37" s="45" t="s">
        <v>15</v>
      </c>
      <c r="C37" s="45"/>
      <c r="D37" s="46" t="s">
        <v>167</v>
      </c>
      <c r="E37" s="53" t="s">
        <v>202</v>
      </c>
      <c r="F37" s="46" t="s">
        <v>242</v>
      </c>
      <c r="G37" s="46" t="s">
        <v>275</v>
      </c>
      <c r="H37" s="46" t="s">
        <v>354</v>
      </c>
      <c r="I37" s="59" t="str">
        <f t="shared" si="2"/>
        <v>sharles.limao@secont.es.gov.br</v>
      </c>
      <c r="J37" s="47" t="s">
        <v>390</v>
      </c>
      <c r="K37" s="47" t="s">
        <v>433</v>
      </c>
      <c r="L37" s="47"/>
      <c r="M37" s="47"/>
      <c r="N37" s="45"/>
    </row>
    <row r="38" spans="1:14" ht="13.8" x14ac:dyDescent="0.3">
      <c r="A38" s="66">
        <f t="shared" si="0"/>
        <v>36</v>
      </c>
      <c r="B38" s="57" t="s">
        <v>134</v>
      </c>
      <c r="C38" s="57"/>
      <c r="D38" s="58" t="s">
        <v>168</v>
      </c>
      <c r="E38" s="58" t="s">
        <v>203</v>
      </c>
      <c r="F38" s="58" t="s">
        <v>243</v>
      </c>
      <c r="G38" s="58" t="s">
        <v>203</v>
      </c>
      <c r="H38" s="58" t="s">
        <v>355</v>
      </c>
      <c r="I38" s="59" t="str">
        <f t="shared" si="2"/>
        <v>marluce.souza@sectides.es.gov.br</v>
      </c>
      <c r="J38" s="58" t="s">
        <v>391</v>
      </c>
      <c r="K38" s="58" t="s">
        <v>434</v>
      </c>
      <c r="L38" s="58"/>
      <c r="M38" s="58"/>
      <c r="N38" s="58"/>
    </row>
    <row r="39" spans="1:14" ht="13.8" x14ac:dyDescent="0.3">
      <c r="A39" s="68">
        <f t="shared" si="0"/>
        <v>37</v>
      </c>
      <c r="B39" s="49" t="s">
        <v>16</v>
      </c>
      <c r="C39" s="49"/>
      <c r="D39" s="46" t="s">
        <v>169</v>
      </c>
      <c r="E39" s="46" t="s">
        <v>204</v>
      </c>
      <c r="F39" s="46" t="s">
        <v>244</v>
      </c>
      <c r="G39" s="46" t="s">
        <v>276</v>
      </c>
      <c r="H39" s="46" t="s">
        <v>319</v>
      </c>
      <c r="I39" s="59" t="str">
        <f t="shared" si="2"/>
        <v>rosangela.martinelli@secult.es.gov.br</v>
      </c>
      <c r="J39" s="46" t="s">
        <v>392</v>
      </c>
      <c r="K39" s="46" t="s">
        <v>435</v>
      </c>
      <c r="L39" s="46"/>
      <c r="M39" s="46"/>
      <c r="N39" s="46"/>
    </row>
    <row r="40" spans="1:14" ht="13.8" x14ac:dyDescent="0.3">
      <c r="A40" s="66">
        <f t="shared" si="0"/>
        <v>38</v>
      </c>
      <c r="B40" s="57" t="s">
        <v>24</v>
      </c>
      <c r="C40" s="57"/>
      <c r="D40" s="58" t="s">
        <v>170</v>
      </c>
      <c r="E40" s="58">
        <v>36361336</v>
      </c>
      <c r="F40" s="58" t="s">
        <v>245</v>
      </c>
      <c r="G40" s="58" t="s">
        <v>277</v>
      </c>
      <c r="H40" s="58" t="s">
        <v>356</v>
      </c>
      <c r="I40" s="59" t="str">
        <f t="shared" si="2"/>
        <v>kayth.comarela@sedh.es.gov.br</v>
      </c>
      <c r="J40" s="58"/>
      <c r="K40" s="58" t="s">
        <v>436</v>
      </c>
      <c r="L40" s="58"/>
      <c r="M40" s="58"/>
      <c r="N40" s="58"/>
    </row>
    <row r="41" spans="1:14" ht="13.8" x14ac:dyDescent="0.3">
      <c r="A41" s="67">
        <f t="shared" si="0"/>
        <v>39</v>
      </c>
      <c r="B41" s="45" t="s">
        <v>17</v>
      </c>
      <c r="C41" s="45"/>
      <c r="D41" s="46" t="s">
        <v>307</v>
      </c>
      <c r="E41" s="46"/>
      <c r="F41" s="54"/>
      <c r="G41" s="46"/>
      <c r="H41" s="46" t="s">
        <v>357</v>
      </c>
      <c r="I41" s="59" t="str">
        <f t="shared" si="2"/>
        <v>baoliveira@sedu.es.gov.br</v>
      </c>
      <c r="J41" s="47"/>
      <c r="K41" s="47" t="s">
        <v>437</v>
      </c>
      <c r="L41" s="47"/>
      <c r="M41" s="47"/>
      <c r="N41" s="47"/>
    </row>
    <row r="42" spans="1:14" ht="13.8" x14ac:dyDescent="0.3">
      <c r="A42" s="66">
        <f t="shared" si="0"/>
        <v>40</v>
      </c>
      <c r="B42" s="57" t="s">
        <v>49</v>
      </c>
      <c r="C42" s="57"/>
      <c r="D42" s="58" t="s">
        <v>295</v>
      </c>
      <c r="E42" s="58" t="s">
        <v>293</v>
      </c>
      <c r="F42" s="58" t="s">
        <v>294</v>
      </c>
      <c r="G42" s="58" t="s">
        <v>293</v>
      </c>
      <c r="H42" s="58" t="s">
        <v>294</v>
      </c>
      <c r="I42" s="59" t="str">
        <f t="shared" si="2"/>
        <v>darcila.aigner@sedurb.es.gov.br</v>
      </c>
      <c r="J42" s="58"/>
      <c r="K42" s="58" t="s">
        <v>438</v>
      </c>
      <c r="L42" s="58"/>
      <c r="M42" s="58"/>
      <c r="N42" s="58"/>
    </row>
    <row r="43" spans="1:14" ht="55.2" x14ac:dyDescent="0.3">
      <c r="A43" s="67">
        <f t="shared" si="0"/>
        <v>41</v>
      </c>
      <c r="B43" s="45" t="s">
        <v>18</v>
      </c>
      <c r="C43" s="49"/>
      <c r="D43" s="46" t="s">
        <v>297</v>
      </c>
      <c r="E43" s="46" t="s">
        <v>296</v>
      </c>
      <c r="F43"/>
      <c r="G43" s="46" t="s">
        <v>278</v>
      </c>
      <c r="H43" s="46" t="s">
        <v>369</v>
      </c>
      <c r="I43" s="59" t="s">
        <v>371</v>
      </c>
      <c r="J43" s="47" t="s">
        <v>393</v>
      </c>
      <c r="K43" s="47" t="s">
        <v>439</v>
      </c>
      <c r="L43" s="47"/>
      <c r="M43" s="47"/>
      <c r="N43" s="47"/>
    </row>
    <row r="44" spans="1:14" ht="13.8" x14ac:dyDescent="0.3">
      <c r="A44" s="66">
        <f t="shared" si="0"/>
        <v>42</v>
      </c>
      <c r="B44" s="57" t="s">
        <v>50</v>
      </c>
      <c r="C44" s="57"/>
      <c r="D44" s="58" t="s">
        <v>171</v>
      </c>
      <c r="E44" s="58" t="s">
        <v>205</v>
      </c>
      <c r="F44" s="58" t="s">
        <v>246</v>
      </c>
      <c r="G44" s="58" t="s">
        <v>279</v>
      </c>
      <c r="H44" s="58" t="s">
        <v>358</v>
      </c>
      <c r="I44" s="59" t="str">
        <f t="shared" ref="I44:I54" si="3">H44</f>
        <v>marly.cardoso@seg.es.gov.br</v>
      </c>
      <c r="J44" s="58" t="s">
        <v>394</v>
      </c>
      <c r="K44" s="58" t="s">
        <v>440</v>
      </c>
      <c r="L44" s="58"/>
      <c r="M44" s="58"/>
      <c r="N44" s="58"/>
    </row>
    <row r="45" spans="1:14" x14ac:dyDescent="0.3">
      <c r="A45" s="68">
        <f t="shared" si="0"/>
        <v>43</v>
      </c>
      <c r="B45" s="46" t="s">
        <v>51</v>
      </c>
      <c r="C45" s="49"/>
      <c r="D45" s="46" t="s">
        <v>172</v>
      </c>
      <c r="E45" s="46" t="s">
        <v>206</v>
      </c>
      <c r="F45" s="54" t="s">
        <v>247</v>
      </c>
      <c r="G45" s="46">
        <v>36365224</v>
      </c>
      <c r="H45" s="55" t="s">
        <v>359</v>
      </c>
      <c r="I45" s="64" t="str">
        <f t="shared" si="3"/>
        <v>marcia.guimaraes@seger.es.gov.br</v>
      </c>
      <c r="J45" s="47" t="s">
        <v>395</v>
      </c>
      <c r="K45" s="47"/>
      <c r="L45" s="47"/>
      <c r="M45" s="47"/>
      <c r="N45" s="47"/>
    </row>
    <row r="46" spans="1:14" ht="13.8" x14ac:dyDescent="0.3">
      <c r="A46" s="66">
        <f t="shared" si="0"/>
        <v>44</v>
      </c>
      <c r="B46" s="57" t="s">
        <v>19</v>
      </c>
      <c r="C46" s="57"/>
      <c r="D46" s="58" t="s">
        <v>173</v>
      </c>
      <c r="E46" s="58" t="s">
        <v>207</v>
      </c>
      <c r="F46" s="58" t="s">
        <v>248</v>
      </c>
      <c r="G46" s="58" t="s">
        <v>207</v>
      </c>
      <c r="H46" s="58" t="s">
        <v>360</v>
      </c>
      <c r="I46" s="59" t="str">
        <f t="shared" si="3"/>
        <v>gpo@sejus.es.gov.br</v>
      </c>
      <c r="J46" s="58" t="s">
        <v>396</v>
      </c>
      <c r="K46" s="58" t="s">
        <v>441</v>
      </c>
      <c r="L46" s="58"/>
      <c r="M46" s="58"/>
      <c r="N46" s="58"/>
    </row>
    <row r="47" spans="1:14" ht="13.8" x14ac:dyDescent="0.3">
      <c r="A47" s="67">
        <f t="shared" si="0"/>
        <v>45</v>
      </c>
      <c r="B47" s="45" t="s">
        <v>52</v>
      </c>
      <c r="C47" s="45"/>
      <c r="D47" s="46" t="s">
        <v>174</v>
      </c>
      <c r="E47" s="46" t="s">
        <v>208</v>
      </c>
      <c r="F47" s="54" t="s">
        <v>249</v>
      </c>
      <c r="G47" s="46" t="s">
        <v>280</v>
      </c>
      <c r="H47" s="46" t="s">
        <v>361</v>
      </c>
      <c r="I47" s="59" t="str">
        <f t="shared" si="3"/>
        <v>max.calderaro@planejamento.es.gov.br</v>
      </c>
      <c r="J47" s="47" t="s">
        <v>397</v>
      </c>
      <c r="K47" s="47" t="s">
        <v>442</v>
      </c>
      <c r="L47" s="47"/>
      <c r="M47" s="47"/>
      <c r="N47" s="47"/>
    </row>
    <row r="48" spans="1:14" ht="13.8" x14ac:dyDescent="0.3">
      <c r="A48" s="66">
        <f t="shared" si="0"/>
        <v>46</v>
      </c>
      <c r="B48" s="57" t="s">
        <v>20</v>
      </c>
      <c r="C48" s="57"/>
      <c r="D48" s="58" t="s">
        <v>312</v>
      </c>
      <c r="E48" s="58" t="s">
        <v>313</v>
      </c>
      <c r="F48" s="58"/>
      <c r="G48" s="58"/>
      <c r="H48" s="58" t="s">
        <v>362</v>
      </c>
      <c r="I48" s="59" t="str">
        <f t="shared" si="3"/>
        <v>jassonbarcelos@saude.es.gov.br</v>
      </c>
      <c r="J48" s="58"/>
      <c r="K48" s="58" t="s">
        <v>443</v>
      </c>
      <c r="L48" s="58"/>
      <c r="M48" s="58"/>
      <c r="N48" s="58"/>
    </row>
    <row r="49" spans="1:14" ht="14.25" customHeight="1" x14ac:dyDescent="0.3">
      <c r="A49" s="67">
        <f t="shared" si="0"/>
        <v>47</v>
      </c>
      <c r="B49" s="47" t="s">
        <v>21</v>
      </c>
      <c r="C49" s="49"/>
      <c r="D49" s="47" t="s">
        <v>175</v>
      </c>
      <c r="E49" s="47">
        <v>992779552</v>
      </c>
      <c r="F49" s="47" t="s">
        <v>250</v>
      </c>
      <c r="G49" s="47" t="s">
        <v>301</v>
      </c>
      <c r="H49" s="47" t="s">
        <v>363</v>
      </c>
      <c r="I49" s="62" t="str">
        <f t="shared" si="3"/>
        <v>anderson.souza@sesp.es.gov.br</v>
      </c>
      <c r="J49" s="47" t="s">
        <v>398</v>
      </c>
      <c r="K49" s="47"/>
      <c r="L49" s="47"/>
      <c r="M49" s="47"/>
      <c r="N49" s="47"/>
    </row>
    <row r="50" spans="1:14" ht="15" customHeight="1" x14ac:dyDescent="0.3">
      <c r="A50" s="66">
        <f t="shared" si="0"/>
        <v>48</v>
      </c>
      <c r="B50" s="57" t="s">
        <v>22</v>
      </c>
      <c r="C50" s="57"/>
      <c r="D50" s="58" t="s">
        <v>176</v>
      </c>
      <c r="E50" s="58" t="s">
        <v>209</v>
      </c>
      <c r="F50" s="58" t="s">
        <v>298</v>
      </c>
      <c r="G50" s="58" t="s">
        <v>281</v>
      </c>
      <c r="H50" s="58" t="s">
        <v>364</v>
      </c>
      <c r="I50" s="59" t="str">
        <f t="shared" si="3"/>
        <v>sylvio.maximo@sesport.es.gov.br</v>
      </c>
      <c r="J50" s="58" t="s">
        <v>399</v>
      </c>
      <c r="K50" s="58"/>
      <c r="L50" s="58"/>
      <c r="M50" s="58"/>
      <c r="N50" s="58"/>
    </row>
    <row r="51" spans="1:14" ht="13.8" x14ac:dyDescent="0.3">
      <c r="A51" s="67">
        <f t="shared" si="0"/>
        <v>49</v>
      </c>
      <c r="B51" s="45" t="s">
        <v>23</v>
      </c>
      <c r="C51" s="45"/>
      <c r="D51" s="46" t="s">
        <v>309</v>
      </c>
      <c r="E51" s="46" t="s">
        <v>310</v>
      </c>
      <c r="F51" s="54"/>
      <c r="G51" s="46"/>
      <c r="H51" s="46" t="s">
        <v>365</v>
      </c>
      <c r="I51" s="59" t="str">
        <f t="shared" si="3"/>
        <v>julianamagnago@setades.es.gov.br</v>
      </c>
      <c r="J51" s="47" t="s">
        <v>400</v>
      </c>
      <c r="K51" s="47" t="s">
        <v>444</v>
      </c>
      <c r="L51" s="47"/>
      <c r="M51" s="47"/>
      <c r="N51" s="47"/>
    </row>
    <row r="52" spans="1:14" ht="14.25" customHeight="1" x14ac:dyDescent="0.3">
      <c r="A52" s="66">
        <f t="shared" si="0"/>
        <v>50</v>
      </c>
      <c r="B52" s="57" t="s">
        <v>111</v>
      </c>
      <c r="C52" s="57"/>
      <c r="D52" s="58" t="s">
        <v>177</v>
      </c>
      <c r="E52" s="58" t="s">
        <v>210</v>
      </c>
      <c r="F52" s="58" t="s">
        <v>251</v>
      </c>
      <c r="G52" s="58">
        <v>36369612</v>
      </c>
      <c r="H52" s="58" t="s">
        <v>366</v>
      </c>
      <c r="I52" s="59" t="str">
        <f t="shared" si="3"/>
        <v>wasny.moreira@semobi.es.gov.br</v>
      </c>
      <c r="J52" s="58"/>
      <c r="K52" s="58" t="s">
        <v>445</v>
      </c>
      <c r="L52" s="58"/>
      <c r="M52" s="58"/>
      <c r="N52" s="58"/>
    </row>
    <row r="53" spans="1:14" ht="13.8" x14ac:dyDescent="0.3">
      <c r="A53" s="68">
        <f t="shared" si="0"/>
        <v>51</v>
      </c>
      <c r="B53" s="46" t="s">
        <v>53</v>
      </c>
      <c r="C53" s="49"/>
      <c r="D53" s="46" t="s">
        <v>178</v>
      </c>
      <c r="E53" s="46" t="s">
        <v>211</v>
      </c>
      <c r="F53" s="54" t="s">
        <v>252</v>
      </c>
      <c r="G53" s="46" t="s">
        <v>282</v>
      </c>
      <c r="H53" s="46" t="s">
        <v>367</v>
      </c>
      <c r="I53" s="59" t="str">
        <f t="shared" si="3"/>
        <v>simone.sampaio@turismo.es.gov.br</v>
      </c>
      <c r="J53" s="47"/>
      <c r="K53" s="47" t="s">
        <v>446</v>
      </c>
      <c r="L53" s="47"/>
      <c r="M53" s="47"/>
      <c r="N53" s="47"/>
    </row>
    <row r="54" spans="1:14" ht="15" customHeight="1" x14ac:dyDescent="0.3">
      <c r="A54" s="66">
        <f t="shared" si="0"/>
        <v>52</v>
      </c>
      <c r="B54" s="57" t="s">
        <v>114</v>
      </c>
      <c r="C54" s="57"/>
      <c r="D54" s="58" t="s">
        <v>179</v>
      </c>
      <c r="E54" s="58" t="s">
        <v>212</v>
      </c>
      <c r="F54" s="58" t="s">
        <v>253</v>
      </c>
      <c r="G54" s="58" t="s">
        <v>283</v>
      </c>
      <c r="H54" s="58" t="s">
        <v>368</v>
      </c>
      <c r="I54" s="59" t="str">
        <f t="shared" si="3"/>
        <v>plinio.junior@vice.es.gov.br</v>
      </c>
      <c r="J54" s="58"/>
      <c r="K54" s="58" t="s">
        <v>447</v>
      </c>
      <c r="L54" s="58"/>
      <c r="M54" s="58"/>
      <c r="N54" s="58"/>
    </row>
    <row r="55" spans="1:14" ht="13.8" x14ac:dyDescent="0.3">
      <c r="C55" s="44"/>
      <c r="J55" s="44"/>
      <c r="K55" s="44"/>
    </row>
    <row r="56" spans="1:14" ht="13.8" x14ac:dyDescent="0.3">
      <c r="C56" s="44"/>
      <c r="J56" s="44"/>
      <c r="K56" s="44"/>
    </row>
    <row r="57" spans="1:14" ht="13.8" x14ac:dyDescent="0.3">
      <c r="J57" s="44"/>
      <c r="K57" s="44"/>
    </row>
    <row r="58" spans="1:14" ht="13.8" x14ac:dyDescent="0.3">
      <c r="J58" s="44"/>
      <c r="K58" s="44"/>
    </row>
  </sheetData>
  <mergeCells count="11">
    <mergeCell ref="A1:N1"/>
    <mergeCell ref="A16:A17"/>
    <mergeCell ref="B16:B17"/>
    <mergeCell ref="C16:C17"/>
    <mergeCell ref="M16:M17"/>
    <mergeCell ref="N16:N17"/>
    <mergeCell ref="L16:L17"/>
    <mergeCell ref="H16:H17"/>
    <mergeCell ref="I16:I17"/>
    <mergeCell ref="J16:J17"/>
    <mergeCell ref="K16:K17"/>
  </mergeCells>
  <hyperlinks>
    <hyperlink ref="F42" r:id="rId1"/>
    <hyperlink ref="F50" r:id="rId2"/>
    <hyperlink ref="H9" r:id="rId3"/>
    <hyperlink ref="H16" r:id="rId4"/>
    <hyperlink ref="H26" r:id="rId5"/>
  </hyperlinks>
  <pageMargins left="0.511811024" right="0.511811024" top="0.78740157499999996" bottom="0.78740157499999996" header="0.31496062000000002" footer="0.31496062000000002"/>
  <pageSetup paperSize="9" orientation="portrait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20" sqref="C20"/>
    </sheetView>
  </sheetViews>
  <sheetFormatPr defaultRowHeight="14.4" x14ac:dyDescent="0.3"/>
  <cols>
    <col min="1" max="1" width="28.6640625" customWidth="1"/>
    <col min="2" max="2" width="11.6640625" bestFit="1" customWidth="1"/>
  </cols>
  <sheetData>
    <row r="1" spans="1:2" x14ac:dyDescent="0.3">
      <c r="A1" t="s">
        <v>54</v>
      </c>
      <c r="B1" t="s">
        <v>54</v>
      </c>
    </row>
    <row r="2" spans="1:2" x14ac:dyDescent="0.3">
      <c r="A2" t="s">
        <v>55</v>
      </c>
      <c r="B2" t="s">
        <v>55</v>
      </c>
    </row>
    <row r="3" spans="1:2" x14ac:dyDescent="0.3">
      <c r="A3" t="s">
        <v>56</v>
      </c>
      <c r="B3" t="s">
        <v>56</v>
      </c>
    </row>
    <row r="4" spans="1:2" x14ac:dyDescent="0.3">
      <c r="A4" t="s">
        <v>57</v>
      </c>
      <c r="B4" t="s">
        <v>57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pane xSplit="5" ySplit="1" topLeftCell="F2" activePane="bottomRight" state="frozen"/>
      <selection activeCell="E9" sqref="E9:H9"/>
      <selection pane="topRight" activeCell="E9" sqref="E9:H9"/>
      <selection pane="bottomLeft" activeCell="E9" sqref="E9:H9"/>
      <selection pane="bottomRight" activeCell="H6" sqref="H6"/>
    </sheetView>
  </sheetViews>
  <sheetFormatPr defaultRowHeight="14.4" x14ac:dyDescent="0.3"/>
  <cols>
    <col min="2" max="2" width="14.33203125" bestFit="1" customWidth="1"/>
    <col min="3" max="3" width="46.6640625" hidden="1" customWidth="1"/>
    <col min="4" max="4" width="15.88671875" hidden="1" customWidth="1"/>
    <col min="5" max="5" width="15.88671875" bestFit="1" customWidth="1"/>
    <col min="6" max="6" width="12.88671875" bestFit="1" customWidth="1"/>
    <col min="12" max="12" width="14.5546875" bestFit="1" customWidth="1"/>
    <col min="15" max="15" width="13.33203125" bestFit="1" customWidth="1"/>
    <col min="16" max="16" width="15.88671875" bestFit="1" customWidth="1"/>
  </cols>
  <sheetData>
    <row r="1" spans="1:16" ht="15.6" x14ac:dyDescent="0.3">
      <c r="A1" s="79"/>
      <c r="B1" s="79" t="s">
        <v>123</v>
      </c>
      <c r="C1" s="79" t="s">
        <v>457</v>
      </c>
      <c r="D1" s="80" t="s">
        <v>458</v>
      </c>
      <c r="E1" s="79" t="s">
        <v>459</v>
      </c>
      <c r="L1" s="43" t="s">
        <v>122</v>
      </c>
    </row>
    <row r="2" spans="1:16" ht="21.6" x14ac:dyDescent="0.3">
      <c r="A2" s="30">
        <v>1</v>
      </c>
      <c r="B2" s="31" t="s">
        <v>60</v>
      </c>
      <c r="C2" s="37" t="s">
        <v>61</v>
      </c>
      <c r="D2" s="78">
        <v>4733.8850000000011</v>
      </c>
      <c r="E2" s="33">
        <v>4733.8900000000003</v>
      </c>
      <c r="O2" s="40"/>
      <c r="P2" s="23"/>
    </row>
    <row r="3" spans="1:16" x14ac:dyDescent="0.3">
      <c r="A3" s="73">
        <f>A2+1</f>
        <v>2</v>
      </c>
      <c r="B3" s="74" t="s">
        <v>0</v>
      </c>
      <c r="C3" s="75" t="s">
        <v>62</v>
      </c>
      <c r="D3" s="76">
        <v>29260.194615500142</v>
      </c>
      <c r="E3" s="77">
        <v>24672.36</v>
      </c>
      <c r="O3" s="40"/>
      <c r="P3" s="23"/>
    </row>
    <row r="4" spans="1:16" x14ac:dyDescent="0.3">
      <c r="A4" s="30">
        <f t="shared" ref="A4:A53" si="0">A3+1</f>
        <v>3</v>
      </c>
      <c r="B4" s="34" t="s">
        <v>1</v>
      </c>
      <c r="C4" s="37" t="s">
        <v>63</v>
      </c>
      <c r="D4" s="32">
        <v>10708.14</v>
      </c>
      <c r="E4" s="33">
        <v>8031.9</v>
      </c>
      <c r="O4" s="40"/>
      <c r="P4" s="23"/>
    </row>
    <row r="5" spans="1:16" x14ac:dyDescent="0.3">
      <c r="A5" s="73">
        <f t="shared" si="0"/>
        <v>4</v>
      </c>
      <c r="B5" s="74" t="s">
        <v>36</v>
      </c>
      <c r="C5" s="75" t="s">
        <v>64</v>
      </c>
      <c r="D5" s="76">
        <v>10289.68</v>
      </c>
      <c r="E5" s="77">
        <v>7613.44</v>
      </c>
      <c r="O5" s="40"/>
      <c r="P5" s="23"/>
    </row>
    <row r="6" spans="1:16" x14ac:dyDescent="0.3">
      <c r="A6" s="30">
        <f t="shared" si="0"/>
        <v>5</v>
      </c>
      <c r="B6" s="34" t="s">
        <v>2</v>
      </c>
      <c r="C6" s="37" t="s">
        <v>66</v>
      </c>
      <c r="D6" s="32">
        <v>44037.095000000001</v>
      </c>
      <c r="E6" s="33">
        <v>44037.1</v>
      </c>
      <c r="O6" s="40"/>
      <c r="P6" s="23"/>
    </row>
    <row r="7" spans="1:16" x14ac:dyDescent="0.3">
      <c r="A7" s="73">
        <f t="shared" si="0"/>
        <v>6</v>
      </c>
      <c r="B7" s="74" t="s">
        <v>37</v>
      </c>
      <c r="C7" s="75" t="s">
        <v>67</v>
      </c>
      <c r="D7" s="76">
        <v>5592.51</v>
      </c>
      <c r="E7" s="77">
        <v>5592.51</v>
      </c>
      <c r="O7" s="40"/>
      <c r="P7" s="23"/>
    </row>
    <row r="8" spans="1:16" x14ac:dyDescent="0.3">
      <c r="A8" s="30">
        <f t="shared" si="0"/>
        <v>7</v>
      </c>
      <c r="B8" s="34" t="s">
        <v>3</v>
      </c>
      <c r="C8" s="37" t="s">
        <v>68</v>
      </c>
      <c r="D8" s="32">
        <v>24263.690000000002</v>
      </c>
      <c r="E8" s="33">
        <v>24263.69</v>
      </c>
      <c r="O8" s="40"/>
      <c r="P8" s="23"/>
    </row>
    <row r="9" spans="1:16" x14ac:dyDescent="0.3">
      <c r="A9" s="73">
        <f t="shared" si="0"/>
        <v>8</v>
      </c>
      <c r="B9" s="74" t="s">
        <v>70</v>
      </c>
      <c r="C9" s="75" t="s">
        <v>71</v>
      </c>
      <c r="D9" s="76">
        <v>11349.754999999999</v>
      </c>
      <c r="E9" s="77">
        <v>11349.76</v>
      </c>
      <c r="O9" s="40"/>
      <c r="P9" s="23"/>
    </row>
    <row r="10" spans="1:16" x14ac:dyDescent="0.3">
      <c r="A10" s="30">
        <f t="shared" si="0"/>
        <v>9</v>
      </c>
      <c r="B10" s="34" t="s">
        <v>58</v>
      </c>
      <c r="C10" s="37" t="s">
        <v>460</v>
      </c>
      <c r="D10" s="32">
        <v>262342.17499999999</v>
      </c>
      <c r="E10" s="33">
        <v>440503.3</v>
      </c>
      <c r="O10" s="40"/>
      <c r="P10" s="23"/>
    </row>
    <row r="11" spans="1:16" x14ac:dyDescent="0.3">
      <c r="A11" s="73">
        <f t="shared" si="0"/>
        <v>10</v>
      </c>
      <c r="B11" s="74" t="s">
        <v>38</v>
      </c>
      <c r="C11" s="75" t="s">
        <v>72</v>
      </c>
      <c r="D11" s="76">
        <v>9656.17</v>
      </c>
      <c r="E11" s="77">
        <v>6979.93</v>
      </c>
      <c r="O11" s="40"/>
      <c r="P11" s="23"/>
    </row>
    <row r="12" spans="1:16" x14ac:dyDescent="0.3">
      <c r="A12" s="30">
        <f t="shared" si="0"/>
        <v>11</v>
      </c>
      <c r="B12" s="34" t="s">
        <v>76</v>
      </c>
      <c r="C12" s="37" t="s">
        <v>77</v>
      </c>
      <c r="D12" s="32">
        <v>2989.2</v>
      </c>
      <c r="E12" s="33">
        <v>2989.2</v>
      </c>
      <c r="O12" s="40"/>
      <c r="P12" s="23"/>
    </row>
    <row r="13" spans="1:16" x14ac:dyDescent="0.3">
      <c r="A13" s="73">
        <f t="shared" si="0"/>
        <v>12</v>
      </c>
      <c r="B13" s="74" t="s">
        <v>39</v>
      </c>
      <c r="C13" s="75" t="s">
        <v>73</v>
      </c>
      <c r="D13" s="76">
        <v>3726.2449999999999</v>
      </c>
      <c r="E13" s="77">
        <v>2961.61</v>
      </c>
      <c r="O13" s="40"/>
      <c r="P13" s="23"/>
    </row>
    <row r="14" spans="1:16" x14ac:dyDescent="0.3">
      <c r="A14" s="30">
        <f t="shared" si="0"/>
        <v>13</v>
      </c>
      <c r="B14" s="34" t="s">
        <v>4</v>
      </c>
      <c r="C14" s="37" t="s">
        <v>74</v>
      </c>
      <c r="D14" s="32">
        <v>6148.9049999999997</v>
      </c>
      <c r="E14" s="33">
        <v>6148.91</v>
      </c>
      <c r="O14" s="40"/>
      <c r="P14" s="23"/>
    </row>
    <row r="15" spans="1:16" x14ac:dyDescent="0.3">
      <c r="A15" s="73">
        <f t="shared" si="0"/>
        <v>14</v>
      </c>
      <c r="B15" s="74" t="s">
        <v>40</v>
      </c>
      <c r="C15" s="75" t="s">
        <v>75</v>
      </c>
      <c r="D15" s="76">
        <v>10073.41</v>
      </c>
      <c r="E15" s="77">
        <v>8161.81</v>
      </c>
      <c r="O15" s="40"/>
      <c r="P15" s="23"/>
    </row>
    <row r="16" spans="1:16" x14ac:dyDescent="0.3">
      <c r="A16" s="30">
        <f t="shared" si="0"/>
        <v>15</v>
      </c>
      <c r="B16" s="34" t="s">
        <v>5</v>
      </c>
      <c r="C16" s="37" t="s">
        <v>78</v>
      </c>
      <c r="D16" s="32">
        <v>24149.05</v>
      </c>
      <c r="E16" s="33">
        <v>24149.05</v>
      </c>
      <c r="O16" s="40"/>
      <c r="P16" s="23"/>
    </row>
    <row r="17" spans="1:16" x14ac:dyDescent="0.3">
      <c r="A17" s="73">
        <f t="shared" si="0"/>
        <v>16</v>
      </c>
      <c r="B17" s="74" t="s">
        <v>6</v>
      </c>
      <c r="C17" s="75" t="s">
        <v>79</v>
      </c>
      <c r="D17" s="76">
        <v>14800.100000000002</v>
      </c>
      <c r="E17" s="77">
        <v>14800.1</v>
      </c>
      <c r="O17" s="40"/>
      <c r="P17" s="23"/>
    </row>
    <row r="18" spans="1:16" x14ac:dyDescent="0.3">
      <c r="A18" s="30">
        <f t="shared" si="0"/>
        <v>17</v>
      </c>
      <c r="B18" s="34" t="s">
        <v>7</v>
      </c>
      <c r="C18" s="37" t="s">
        <v>80</v>
      </c>
      <c r="D18" s="32">
        <v>31852.75</v>
      </c>
      <c r="E18" s="33">
        <v>31852.75</v>
      </c>
      <c r="O18" s="40"/>
      <c r="P18" s="23"/>
    </row>
    <row r="19" spans="1:16" x14ac:dyDescent="0.3">
      <c r="A19" s="73">
        <f t="shared" si="0"/>
        <v>18</v>
      </c>
      <c r="B19" s="74" t="s">
        <v>41</v>
      </c>
      <c r="C19" s="75" t="s">
        <v>81</v>
      </c>
      <c r="D19" s="76">
        <v>3806.27</v>
      </c>
      <c r="E19" s="77">
        <v>2276.9899999999998</v>
      </c>
      <c r="O19" s="40"/>
      <c r="P19" s="23"/>
    </row>
    <row r="20" spans="1:16" ht="16.2" customHeight="1" x14ac:dyDescent="0.3">
      <c r="A20" s="30">
        <f t="shared" si="0"/>
        <v>19</v>
      </c>
      <c r="B20" s="34" t="s">
        <v>8</v>
      </c>
      <c r="C20" s="37" t="s">
        <v>82</v>
      </c>
      <c r="D20" s="32">
        <v>11079.334999999999</v>
      </c>
      <c r="E20" s="33">
        <v>11079.34</v>
      </c>
      <c r="O20" s="40"/>
      <c r="P20" s="23"/>
    </row>
    <row r="21" spans="1:16" x14ac:dyDescent="0.3">
      <c r="A21" s="73">
        <f t="shared" si="0"/>
        <v>20</v>
      </c>
      <c r="B21" s="74" t="s">
        <v>42</v>
      </c>
      <c r="C21" s="75" t="s">
        <v>83</v>
      </c>
      <c r="D21" s="76">
        <v>7542.07</v>
      </c>
      <c r="E21" s="77">
        <v>7542.07</v>
      </c>
      <c r="O21" s="40"/>
      <c r="P21" s="23"/>
    </row>
    <row r="22" spans="1:16" x14ac:dyDescent="0.3">
      <c r="A22" s="30">
        <f t="shared" si="0"/>
        <v>21</v>
      </c>
      <c r="B22" s="34" t="s">
        <v>43</v>
      </c>
      <c r="C22" s="37" t="s">
        <v>84</v>
      </c>
      <c r="D22" s="32">
        <v>6993.6849999999995</v>
      </c>
      <c r="E22" s="33">
        <v>6993.69</v>
      </c>
      <c r="O22" s="40"/>
      <c r="P22" s="23"/>
    </row>
    <row r="23" spans="1:16" ht="16.2" customHeight="1" x14ac:dyDescent="0.3">
      <c r="A23" s="73">
        <f t="shared" si="0"/>
        <v>22</v>
      </c>
      <c r="B23" s="74" t="s">
        <v>9</v>
      </c>
      <c r="C23" s="75" t="s">
        <v>85</v>
      </c>
      <c r="D23" s="76">
        <v>21189.044999999998</v>
      </c>
      <c r="E23" s="77">
        <v>21189.05</v>
      </c>
      <c r="O23" s="40"/>
      <c r="P23" s="23"/>
    </row>
    <row r="24" spans="1:16" x14ac:dyDescent="0.3">
      <c r="A24" s="30">
        <f t="shared" si="0"/>
        <v>23</v>
      </c>
      <c r="B24" s="34" t="s">
        <v>10</v>
      </c>
      <c r="C24" s="37" t="s">
        <v>86</v>
      </c>
      <c r="D24" s="32">
        <v>5740.2649999999994</v>
      </c>
      <c r="E24" s="33">
        <v>5740.27</v>
      </c>
      <c r="O24" s="40"/>
      <c r="P24" s="23"/>
    </row>
    <row r="25" spans="1:16" x14ac:dyDescent="0.3">
      <c r="A25" s="73">
        <f t="shared" si="0"/>
        <v>24</v>
      </c>
      <c r="B25" s="74" t="s">
        <v>87</v>
      </c>
      <c r="C25" s="75" t="s">
        <v>88</v>
      </c>
      <c r="D25" s="76">
        <v>93498.91</v>
      </c>
      <c r="E25" s="77">
        <v>93498.91</v>
      </c>
      <c r="O25" s="40"/>
      <c r="P25" s="23"/>
    </row>
    <row r="26" spans="1:16" x14ac:dyDescent="0.3">
      <c r="A26" s="30">
        <f t="shared" si="0"/>
        <v>25</v>
      </c>
      <c r="B26" s="34" t="s">
        <v>11</v>
      </c>
      <c r="C26" s="37" t="s">
        <v>89</v>
      </c>
      <c r="D26" s="32">
        <v>46044.74</v>
      </c>
      <c r="E26" s="33">
        <v>46044.74</v>
      </c>
      <c r="O26" s="40"/>
      <c r="P26" s="23"/>
    </row>
    <row r="27" spans="1:16" x14ac:dyDescent="0.3">
      <c r="A27" s="73">
        <f t="shared" si="0"/>
        <v>26</v>
      </c>
      <c r="B27" s="74" t="s">
        <v>12</v>
      </c>
      <c r="C27" s="75" t="s">
        <v>90</v>
      </c>
      <c r="D27" s="76">
        <v>315489.01936208352</v>
      </c>
      <c r="E27" s="77">
        <v>207674.78</v>
      </c>
      <c r="O27" s="40"/>
      <c r="P27" s="23"/>
    </row>
    <row r="28" spans="1:16" x14ac:dyDescent="0.3">
      <c r="A28" s="30">
        <f t="shared" si="0"/>
        <v>27</v>
      </c>
      <c r="B28" s="34" t="s">
        <v>13</v>
      </c>
      <c r="C28" s="37" t="s">
        <v>91</v>
      </c>
      <c r="D28" s="32">
        <v>6964.8577549007778</v>
      </c>
      <c r="E28" s="33">
        <v>6964.86</v>
      </c>
      <c r="O28" s="40"/>
      <c r="P28" s="23"/>
    </row>
    <row r="29" spans="1:16" x14ac:dyDescent="0.3">
      <c r="A29" s="73">
        <f t="shared" si="0"/>
        <v>28</v>
      </c>
      <c r="B29" s="74" t="s">
        <v>44</v>
      </c>
      <c r="C29" s="75" t="s">
        <v>92</v>
      </c>
      <c r="D29" s="76">
        <v>16375.705</v>
      </c>
      <c r="E29" s="77">
        <v>16375.71</v>
      </c>
      <c r="O29" s="40"/>
      <c r="P29" s="23"/>
    </row>
    <row r="30" spans="1:16" x14ac:dyDescent="0.3">
      <c r="A30" s="30">
        <f t="shared" si="0"/>
        <v>29</v>
      </c>
      <c r="B30" s="34" t="s">
        <v>14</v>
      </c>
      <c r="C30" s="37" t="s">
        <v>93</v>
      </c>
      <c r="D30" s="32">
        <v>10634.89</v>
      </c>
      <c r="E30" s="33">
        <v>10634.89</v>
      </c>
      <c r="O30" s="40"/>
      <c r="P30" s="23"/>
    </row>
    <row r="31" spans="1:16" x14ac:dyDescent="0.3">
      <c r="A31" s="73">
        <f t="shared" si="0"/>
        <v>30</v>
      </c>
      <c r="B31" s="74" t="s">
        <v>45</v>
      </c>
      <c r="C31" s="75" t="s">
        <v>69</v>
      </c>
      <c r="D31" s="76">
        <v>27333.11</v>
      </c>
      <c r="E31" s="77">
        <v>27333.11</v>
      </c>
      <c r="O31" s="40"/>
      <c r="P31" s="23"/>
    </row>
    <row r="32" spans="1:16" x14ac:dyDescent="0.3">
      <c r="A32" s="30">
        <f t="shared" si="0"/>
        <v>31</v>
      </c>
      <c r="B32" s="34" t="s">
        <v>46</v>
      </c>
      <c r="C32" s="37" t="s">
        <v>65</v>
      </c>
      <c r="D32" s="32">
        <v>7383.8899999999994</v>
      </c>
      <c r="E32" s="33">
        <v>5472.29</v>
      </c>
      <c r="O32" s="40"/>
      <c r="P32" s="23"/>
    </row>
    <row r="33" spans="1:16" ht="21.6" x14ac:dyDescent="0.3">
      <c r="A33" s="73">
        <f t="shared" si="0"/>
        <v>32</v>
      </c>
      <c r="B33" s="74" t="s">
        <v>47</v>
      </c>
      <c r="C33" s="75" t="s">
        <v>95</v>
      </c>
      <c r="D33" s="76">
        <v>15200.720000000001</v>
      </c>
      <c r="E33" s="77">
        <v>13289.12</v>
      </c>
      <c r="O33" s="40"/>
      <c r="P33" s="23"/>
    </row>
    <row r="34" spans="1:16" x14ac:dyDescent="0.3">
      <c r="A34" s="30">
        <f t="shared" si="0"/>
        <v>33</v>
      </c>
      <c r="B34" s="38" t="s">
        <v>96</v>
      </c>
      <c r="C34" s="39" t="s">
        <v>121</v>
      </c>
      <c r="D34" s="32">
        <v>6701.69</v>
      </c>
      <c r="E34" s="33">
        <v>6701.69</v>
      </c>
      <c r="O34" s="40"/>
      <c r="P34" s="23"/>
    </row>
    <row r="35" spans="1:16" x14ac:dyDescent="0.3">
      <c r="A35" s="73">
        <f t="shared" si="0"/>
        <v>34</v>
      </c>
      <c r="B35" s="74" t="s">
        <v>48</v>
      </c>
      <c r="C35" s="75" t="s">
        <v>97</v>
      </c>
      <c r="D35" s="76">
        <v>13052.36</v>
      </c>
      <c r="E35" s="77">
        <v>11523.08</v>
      </c>
      <c r="O35" s="40"/>
      <c r="P35" s="23"/>
    </row>
    <row r="36" spans="1:16" x14ac:dyDescent="0.3">
      <c r="A36" s="30">
        <f t="shared" si="0"/>
        <v>35</v>
      </c>
      <c r="B36" s="34" t="s">
        <v>15</v>
      </c>
      <c r="C36" s="37" t="s">
        <v>98</v>
      </c>
      <c r="D36" s="32">
        <v>15070.359999999999</v>
      </c>
      <c r="E36" s="33">
        <v>12394.12</v>
      </c>
      <c r="O36" s="40"/>
      <c r="P36" s="23"/>
    </row>
    <row r="37" spans="1:16" ht="21.6" x14ac:dyDescent="0.3">
      <c r="A37" s="73">
        <f t="shared" si="0"/>
        <v>36</v>
      </c>
      <c r="B37" s="74" t="s">
        <v>116</v>
      </c>
      <c r="C37" s="75" t="s">
        <v>117</v>
      </c>
      <c r="D37" s="76">
        <v>20387.455000000002</v>
      </c>
      <c r="E37" s="77">
        <v>18475.86</v>
      </c>
      <c r="O37" s="40"/>
      <c r="P37" s="23"/>
    </row>
    <row r="38" spans="1:16" x14ac:dyDescent="0.3">
      <c r="A38" s="30">
        <f t="shared" si="0"/>
        <v>37</v>
      </c>
      <c r="B38" s="34" t="s">
        <v>16</v>
      </c>
      <c r="C38" s="37" t="s">
        <v>99</v>
      </c>
      <c r="D38" s="32">
        <v>18450.16</v>
      </c>
      <c r="E38" s="33">
        <v>16156.24</v>
      </c>
      <c r="O38" s="40"/>
      <c r="P38" s="23"/>
    </row>
    <row r="39" spans="1:16" x14ac:dyDescent="0.3">
      <c r="A39" s="73">
        <f t="shared" si="0"/>
        <v>38</v>
      </c>
      <c r="B39" s="74" t="s">
        <v>24</v>
      </c>
      <c r="C39" s="75" t="s">
        <v>100</v>
      </c>
      <c r="D39" s="76">
        <v>15560.596422122853</v>
      </c>
      <c r="E39" s="77">
        <v>15560.6</v>
      </c>
      <c r="O39" s="40"/>
      <c r="P39" s="23"/>
    </row>
    <row r="40" spans="1:16" x14ac:dyDescent="0.3">
      <c r="A40" s="30">
        <f t="shared" si="0"/>
        <v>39</v>
      </c>
      <c r="B40" s="34" t="s">
        <v>17</v>
      </c>
      <c r="C40" s="37" t="s">
        <v>101</v>
      </c>
      <c r="D40" s="32">
        <v>47023.67</v>
      </c>
      <c r="E40" s="33">
        <v>44729.75</v>
      </c>
      <c r="O40" s="40"/>
      <c r="P40" s="23"/>
    </row>
    <row r="41" spans="1:16" ht="21.6" x14ac:dyDescent="0.3">
      <c r="A41" s="73">
        <f t="shared" si="0"/>
        <v>40</v>
      </c>
      <c r="B41" s="74" t="s">
        <v>49</v>
      </c>
      <c r="C41" s="75" t="s">
        <v>102</v>
      </c>
      <c r="D41" s="76">
        <v>8287.7000000000007</v>
      </c>
      <c r="E41" s="77">
        <v>7140.74</v>
      </c>
      <c r="O41" s="40"/>
      <c r="P41" s="23"/>
    </row>
    <row r="42" spans="1:16" x14ac:dyDescent="0.3">
      <c r="A42" s="30">
        <f t="shared" si="0"/>
        <v>41</v>
      </c>
      <c r="B42" s="34" t="s">
        <v>18</v>
      </c>
      <c r="C42" s="37" t="s">
        <v>103</v>
      </c>
      <c r="D42" s="32">
        <v>42985.665000000001</v>
      </c>
      <c r="E42" s="33">
        <v>41838.71</v>
      </c>
      <c r="O42" s="40"/>
      <c r="P42" s="23"/>
    </row>
    <row r="43" spans="1:16" x14ac:dyDescent="0.3">
      <c r="A43" s="73">
        <f t="shared" si="0"/>
        <v>42</v>
      </c>
      <c r="B43" s="74" t="s">
        <v>50</v>
      </c>
      <c r="C43" s="75" t="s">
        <v>104</v>
      </c>
      <c r="D43" s="76">
        <v>33941.070000000007</v>
      </c>
      <c r="E43" s="77">
        <v>24000.75</v>
      </c>
      <c r="O43" s="40"/>
      <c r="P43" s="23"/>
    </row>
    <row r="44" spans="1:16" x14ac:dyDescent="0.3">
      <c r="A44" s="30">
        <f t="shared" si="0"/>
        <v>43</v>
      </c>
      <c r="B44" s="34" t="s">
        <v>51</v>
      </c>
      <c r="C44" s="37" t="s">
        <v>105</v>
      </c>
      <c r="D44" s="32">
        <v>27556.985000000001</v>
      </c>
      <c r="E44" s="33">
        <v>27556.99</v>
      </c>
      <c r="O44" s="40"/>
      <c r="P44" s="23"/>
    </row>
    <row r="45" spans="1:16" x14ac:dyDescent="0.3">
      <c r="A45" s="73">
        <f t="shared" si="0"/>
        <v>44</v>
      </c>
      <c r="B45" s="74" t="s">
        <v>19</v>
      </c>
      <c r="C45" s="75" t="s">
        <v>106</v>
      </c>
      <c r="D45" s="76">
        <v>107575.96208578008</v>
      </c>
      <c r="E45" s="77">
        <v>127177.01</v>
      </c>
      <c r="O45" s="40"/>
      <c r="P45" s="23"/>
    </row>
    <row r="46" spans="1:16" x14ac:dyDescent="0.3">
      <c r="A46" s="30">
        <f t="shared" si="0"/>
        <v>45</v>
      </c>
      <c r="B46" s="34" t="s">
        <v>111</v>
      </c>
      <c r="C46" s="37" t="s">
        <v>112</v>
      </c>
      <c r="D46" s="32">
        <v>8825.3649999999998</v>
      </c>
      <c r="E46" s="72">
        <v>6149.13</v>
      </c>
      <c r="O46" s="40"/>
      <c r="P46" s="23"/>
    </row>
    <row r="47" spans="1:16" x14ac:dyDescent="0.3">
      <c r="A47" s="73">
        <f t="shared" si="0"/>
        <v>46</v>
      </c>
      <c r="B47" s="74" t="s">
        <v>52</v>
      </c>
      <c r="C47" s="75" t="s">
        <v>107</v>
      </c>
      <c r="D47" s="76">
        <v>16715.79</v>
      </c>
      <c r="E47" s="77">
        <v>16715.79</v>
      </c>
      <c r="O47" s="40"/>
      <c r="P47" s="23"/>
    </row>
    <row r="48" spans="1:16" x14ac:dyDescent="0.3">
      <c r="A48" s="30">
        <f t="shared" si="0"/>
        <v>47</v>
      </c>
      <c r="B48" s="34" t="s">
        <v>20</v>
      </c>
      <c r="C48" s="37" t="s">
        <v>108</v>
      </c>
      <c r="D48" s="32">
        <v>128561.57</v>
      </c>
      <c r="E48" s="33">
        <v>122062.13</v>
      </c>
      <c r="O48" s="40"/>
      <c r="P48" s="23"/>
    </row>
    <row r="49" spans="1:16" x14ac:dyDescent="0.3">
      <c r="A49" s="73">
        <f t="shared" si="0"/>
        <v>48</v>
      </c>
      <c r="B49" s="74" t="s">
        <v>21</v>
      </c>
      <c r="C49" s="75" t="s">
        <v>109</v>
      </c>
      <c r="D49" s="76">
        <v>104586.905</v>
      </c>
      <c r="E49" s="77">
        <v>89294.11</v>
      </c>
      <c r="O49" s="40"/>
      <c r="P49" s="23"/>
    </row>
    <row r="50" spans="1:16" x14ac:dyDescent="0.3">
      <c r="A50" s="30">
        <f t="shared" si="0"/>
        <v>49</v>
      </c>
      <c r="B50" s="34" t="s">
        <v>22</v>
      </c>
      <c r="C50" s="37" t="s">
        <v>110</v>
      </c>
      <c r="D50" s="32">
        <v>11722.245000000001</v>
      </c>
      <c r="E50" s="33">
        <v>11722.25</v>
      </c>
      <c r="O50" s="40"/>
      <c r="P50" s="23"/>
    </row>
    <row r="51" spans="1:16" ht="21.6" x14ac:dyDescent="0.3">
      <c r="A51" s="73">
        <f t="shared" si="0"/>
        <v>50</v>
      </c>
      <c r="B51" s="74" t="s">
        <v>23</v>
      </c>
      <c r="C51" s="75" t="s">
        <v>94</v>
      </c>
      <c r="D51" s="76">
        <v>12485.304999999998</v>
      </c>
      <c r="E51" s="77">
        <v>12485.31</v>
      </c>
      <c r="O51" s="40"/>
      <c r="P51" s="23"/>
    </row>
    <row r="52" spans="1:16" x14ac:dyDescent="0.3">
      <c r="A52" s="30">
        <f t="shared" si="0"/>
        <v>51</v>
      </c>
      <c r="B52" s="34" t="s">
        <v>53</v>
      </c>
      <c r="C52" s="37" t="s">
        <v>113</v>
      </c>
      <c r="D52" s="32">
        <v>11113.439999999999</v>
      </c>
      <c r="E52" s="33">
        <v>10348.799999999999</v>
      </c>
      <c r="O52" s="40"/>
      <c r="P52" s="23"/>
    </row>
    <row r="53" spans="1:16" x14ac:dyDescent="0.3">
      <c r="A53" s="73">
        <f t="shared" si="0"/>
        <v>52</v>
      </c>
      <c r="B53" s="74" t="s">
        <v>114</v>
      </c>
      <c r="C53" s="75" t="s">
        <v>115</v>
      </c>
      <c r="D53" s="76">
        <v>12412.495000000001</v>
      </c>
      <c r="E53" s="77">
        <v>10883.22</v>
      </c>
      <c r="O53" s="40"/>
      <c r="P53" s="23"/>
    </row>
    <row r="54" spans="1:16" x14ac:dyDescent="0.3">
      <c r="A54" s="147"/>
      <c r="B54" s="148"/>
      <c r="C54" s="149"/>
      <c r="D54" s="41">
        <v>1771760.0192525291</v>
      </c>
      <c r="E54" s="33">
        <f>SUM(E2:E53)</f>
        <v>1783867.4100000004</v>
      </c>
      <c r="O54" s="40"/>
      <c r="P54" s="23"/>
    </row>
    <row r="55" spans="1:16" x14ac:dyDescent="0.3">
      <c r="D55" s="42">
        <v>3543520.0385050583</v>
      </c>
      <c r="E55" s="71"/>
      <c r="O55" s="40"/>
    </row>
    <row r="56" spans="1:16" x14ac:dyDescent="0.3">
      <c r="D56" s="23">
        <f>SUM(D2:D53)</f>
        <v>1764266.2552403877</v>
      </c>
      <c r="E56" s="23"/>
    </row>
    <row r="57" spans="1:16" x14ac:dyDescent="0.3">
      <c r="P57" s="23"/>
    </row>
    <row r="58" spans="1:16" x14ac:dyDescent="0.3">
      <c r="D58" s="23"/>
    </row>
    <row r="60" spans="1:16" x14ac:dyDescent="0.3">
      <c r="E60" s="87">
        <v>1783859.31</v>
      </c>
      <c r="F60" s="88">
        <f>E60-E54</f>
        <v>-8.1000000003259629</v>
      </c>
    </row>
    <row r="61" spans="1:16" x14ac:dyDescent="0.3">
      <c r="D61" s="42"/>
    </row>
    <row r="62" spans="1:16" x14ac:dyDescent="0.3">
      <c r="D62" s="23"/>
    </row>
  </sheetData>
  <sortState ref="I2:O56">
    <sortCondition ref="I2"/>
  </sortState>
  <mergeCells count="1">
    <mergeCell ref="A54:C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Modelo de Documento</vt:lpstr>
      <vt:lpstr>Contatos</vt:lpstr>
      <vt:lpstr>Plan1</vt:lpstr>
      <vt:lpstr>Valores Atuais</vt:lpstr>
      <vt:lpstr>'Modelo de Documento'!Area_de_impressao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Rocha Sarmento Junior</dc:creator>
  <cp:lastModifiedBy>Rodrigo Pacheco Castro</cp:lastModifiedBy>
  <cp:lastPrinted>2022-06-07T19:06:39Z</cp:lastPrinted>
  <dcterms:created xsi:type="dcterms:W3CDTF">2019-08-23T13:28:37Z</dcterms:created>
  <dcterms:modified xsi:type="dcterms:W3CDTF">2022-06-08T16:34:28Z</dcterms:modified>
</cp:coreProperties>
</file>