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Z:\GEMAV\15. PIP\0. Cadastros PIP\0. Instrumentos\0. Solicitações recebidas\"/>
    </mc:Choice>
  </mc:AlternateContent>
  <xr:revisionPtr revIDLastSave="0" documentId="13_ncr:1_{53858999-0FCD-41F1-B022-C1016DCAFCCB}" xr6:coauthVersionLast="47" xr6:coauthVersionMax="47" xr10:uidLastSave="{00000000-0000-0000-0000-000000000000}"/>
  <workbookProtection workbookAlgorithmName="SHA-512" workbookHashValue="IMXBT0Pi9yiUgJisWhqUA4gRqAnZXs/uPX19IycrfadcafjqXsgY7VpHOn9kYC7w67jhyJQa66cXTbQ0WqGDqg==" workbookSaltValue="djyiCn1FB8pj6uSof18rJQ==" workbookSpinCount="100000" lockStructure="1"/>
  <bookViews>
    <workbookView xWindow="-120" yWindow="-120" windowWidth="29040" windowHeight="15840" xr2:uid="{1673CDB8-AEAB-4032-B545-1BB2E25DD998}"/>
  </bookViews>
  <sheets>
    <sheet name="Formulario" sheetId="1" r:id="rId1"/>
    <sheet name="Manual" sheetId="5" r:id="rId2"/>
    <sheet name="Apoio" sheetId="2" state="hidden" r:id="rId3"/>
    <sheet name="Linha" sheetId="4" state="hidden" r:id="rId4"/>
  </sheets>
  <definedNames>
    <definedName name="Cidades">Apoio!$A$1:$A$4</definedName>
  </definedNames>
  <calcPr calcId="181029"/>
</workbook>
</file>

<file path=xl/calcChain.xml><?xml version="1.0" encoding="utf-8"?>
<calcChain xmlns="http://schemas.openxmlformats.org/spreadsheetml/2006/main">
  <c r="M3" i="4" l="1"/>
  <c r="N3" i="4" l="1"/>
  <c r="L3" i="4"/>
  <c r="M59" i="2" l="1"/>
  <c r="M60" i="2"/>
  <c r="M61" i="2"/>
  <c r="M62" i="2"/>
  <c r="M63" i="2"/>
  <c r="M64" i="2"/>
  <c r="M65" i="2"/>
  <c r="M66" i="2"/>
  <c r="M58" i="2"/>
  <c r="U3" i="4"/>
  <c r="U7" i="4" s="1"/>
  <c r="Q3" i="4"/>
  <c r="Q7" i="4" s="1"/>
  <c r="H65" i="1"/>
  <c r="C7" i="4"/>
  <c r="C10" i="4" s="1"/>
  <c r="U10" i="4" l="1"/>
  <c r="Q10" i="4"/>
  <c r="D3" i="4"/>
  <c r="G3" i="4"/>
  <c r="G7" i="4" s="1"/>
  <c r="G10" i="4" s="1"/>
  <c r="N7" i="4"/>
  <c r="R3" i="4"/>
  <c r="R7" i="4" s="1"/>
  <c r="H63" i="1"/>
  <c r="H61" i="1"/>
  <c r="H59" i="1"/>
  <c r="H57" i="1"/>
  <c r="H67" i="1"/>
  <c r="E1" i="2"/>
  <c r="F1" i="2"/>
  <c r="G1" i="2"/>
  <c r="D7" i="4" l="1"/>
  <c r="D10" i="4" s="1"/>
  <c r="N10" i="4"/>
  <c r="R10" i="4"/>
  <c r="F3" i="4" l="1"/>
  <c r="F7" i="4" s="1"/>
  <c r="F10" i="4" s="1"/>
  <c r="T3" i="4"/>
  <c r="T7" i="4" s="1"/>
  <c r="S3" i="4"/>
  <c r="S7" i="4" s="1"/>
  <c r="P3" i="4"/>
  <c r="O3" i="4"/>
  <c r="O7" i="4" s="1"/>
  <c r="H21" i="2"/>
  <c r="H20" i="2"/>
  <c r="H19" i="2"/>
  <c r="H18" i="2"/>
  <c r="H14" i="2"/>
  <c r="H13" i="2"/>
  <c r="H12" i="2"/>
  <c r="H11" i="2"/>
  <c r="H10" i="2"/>
  <c r="H9" i="2"/>
  <c r="H8" i="2"/>
  <c r="H7" i="2"/>
  <c r="H6" i="2"/>
  <c r="H5" i="2"/>
  <c r="P7" i="4" l="1"/>
  <c r="P10" i="4" s="1"/>
  <c r="S10" i="4"/>
  <c r="T10" i="4"/>
  <c r="O10" i="4"/>
  <c r="I3" i="4"/>
  <c r="H3" i="4"/>
  <c r="H10" i="4" s="1"/>
  <c r="E3" i="4"/>
  <c r="B3" i="4"/>
  <c r="B7" i="4" s="1"/>
  <c r="B10" i="4" s="1"/>
  <c r="A3" i="4"/>
  <c r="I7" i="4" l="1"/>
  <c r="I10" i="4" s="1"/>
  <c r="A7" i="4"/>
  <c r="A10" i="4" s="1"/>
  <c r="E7" i="4"/>
  <c r="E10" i="4" s="1"/>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2" i="2"/>
  <c r="G2" i="2"/>
  <c r="F3" i="2"/>
  <c r="G3" i="2"/>
  <c r="F4" i="2"/>
  <c r="G4" i="2"/>
  <c r="F5" i="2"/>
  <c r="G5" i="2"/>
  <c r="F6" i="2"/>
  <c r="G6" i="2"/>
  <c r="F7" i="2"/>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I9" i="2" l="1"/>
  <c r="I18" i="2"/>
  <c r="I8" i="2"/>
  <c r="I5" i="2"/>
  <c r="I11" i="2"/>
  <c r="I7" i="2"/>
  <c r="I20" i="2"/>
  <c r="I12" i="2"/>
  <c r="I21" i="2"/>
  <c r="I14" i="2"/>
  <c r="I10" i="2"/>
  <c r="I6" i="2"/>
  <c r="I19" i="2"/>
  <c r="I13" i="2"/>
  <c r="I23" i="2" l="1"/>
  <c r="I22" i="2"/>
  <c r="I15" i="2"/>
  <c r="I16" i="2" s="1"/>
  <c r="L7" i="4" s="1"/>
  <c r="L10" i="4" s="1"/>
  <c r="I17" i="2" l="1"/>
  <c r="I24" i="2"/>
  <c r="I4" i="2" l="1"/>
  <c r="K3" i="4" s="1"/>
  <c r="K7" i="4" s="1"/>
  <c r="K10" i="4" s="1"/>
  <c r="E78" i="2"/>
  <c r="E77" i="2"/>
  <c r="E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I1" i="2" l="1"/>
  <c r="I2" i="2" l="1"/>
  <c r="J3" i="4" s="1"/>
  <c r="J7" i="4" s="1"/>
  <c r="J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João Souza</author>
  </authors>
  <commentList>
    <comment ref="C12" authorId="0" shapeId="0" xr:uid="{D21C1B3C-648F-4433-BC18-9AF7A3DA2B9E}">
      <text>
        <r>
          <rPr>
            <b/>
            <sz val="9"/>
            <color indexed="81"/>
            <rFont val="Segoe UI"/>
            <family val="2"/>
          </rPr>
          <t>GEMAV/SEP:</t>
        </r>
        <r>
          <rPr>
            <sz val="9"/>
            <color indexed="81"/>
            <rFont val="Segoe UI"/>
            <family val="2"/>
          </rPr>
          <t xml:space="preserve">
Conforme Nota Técnica SEP 003/2022:
Nome do projeto/programa ou convênio/contrato (se pertinente) + </t>
        </r>
        <r>
          <rPr>
            <b/>
            <sz val="9"/>
            <color indexed="81"/>
            <rFont val="Segoe UI"/>
            <family val="2"/>
          </rPr>
          <t>Ação + Entrega</t>
        </r>
        <r>
          <rPr>
            <sz val="9"/>
            <color indexed="81"/>
            <rFont val="Segoe UI"/>
            <family val="2"/>
          </rPr>
          <t xml:space="preserve"> + Localização (se pertinente)</t>
        </r>
      </text>
    </comment>
    <comment ref="F23" authorId="0" shapeId="0" xr:uid="{BC65DA3F-391D-4904-B29A-FBF387D5DDA0}">
      <text>
        <r>
          <rPr>
            <b/>
            <sz val="9"/>
            <color indexed="81"/>
            <rFont val="Segoe UI"/>
            <family val="2"/>
          </rPr>
          <t xml:space="preserve">GEMAV/SEP:
</t>
        </r>
        <r>
          <rPr>
            <sz val="9"/>
            <color indexed="81"/>
            <rFont val="Segoe UI"/>
            <family val="2"/>
          </rPr>
          <t>Se o projeto for estratégico, colocar o nome dele na proposta do "Nome" ou então nas "Informações Complementares"</t>
        </r>
      </text>
    </comment>
    <comment ref="C26" authorId="0" shapeId="0" xr:uid="{F8AFD664-C9BD-461D-84F5-BAF1C9B37BCC}">
      <text>
        <r>
          <rPr>
            <b/>
            <sz val="9"/>
            <color indexed="81"/>
            <rFont val="Segoe UI"/>
            <family val="2"/>
          </rPr>
          <t xml:space="preserve">GEMAV/SEP:
</t>
        </r>
        <r>
          <rPr>
            <sz val="9"/>
            <color indexed="81"/>
            <rFont val="Segoe UI"/>
            <family val="2"/>
          </rPr>
          <t xml:space="preserve">Informar, por exemplo, se será utilizado um PO já cadastrado 
Nota Técnica 003/2022: "Antes de proceder com a solicitação de cadastramento de novo PO no SIGEFES é necessário verificar se existe a possibilidade de aproveitamento de planos orçamentários já existentes"
</t>
        </r>
      </text>
    </comment>
    <comment ref="D57" authorId="0" shapeId="0" xr:uid="{BF2BB0B3-08EB-4144-8BE2-FA3D4BA3D4BB}">
      <text>
        <r>
          <rPr>
            <b/>
            <sz val="9"/>
            <color indexed="81"/>
            <rFont val="Segoe UI"/>
            <family val="2"/>
          </rPr>
          <t xml:space="preserve">GEMAV/SEP: </t>
        </r>
        <r>
          <rPr>
            <sz val="9"/>
            <color indexed="81"/>
            <rFont val="Segoe UI"/>
            <family val="2"/>
          </rPr>
          <t xml:space="preserve">Recursos que serão suplementados via anulação orçamentária devem ser indicados no campo abaixo
</t>
        </r>
      </text>
    </comment>
    <comment ref="F57" authorId="0" shapeId="0" xr:uid="{BD6E797D-A3CD-4092-8E5C-4CCD3EA851B2}">
      <text>
        <r>
          <rPr>
            <b/>
            <sz val="9"/>
            <color indexed="81"/>
            <rFont val="Segoe UI"/>
            <family val="2"/>
          </rPr>
          <t xml:space="preserve">GEMAV/SEP: </t>
        </r>
        <r>
          <rPr>
            <sz val="9"/>
            <color indexed="81"/>
            <rFont val="Segoe UI"/>
            <family val="2"/>
          </rPr>
          <t>Recursos que serão suplementados via anulação orçamentária devem ser indicados no campo abaixo</t>
        </r>
        <r>
          <rPr>
            <b/>
            <sz val="9"/>
            <color indexed="81"/>
            <rFont val="Segoe UI"/>
            <family val="2"/>
          </rPr>
          <t xml:space="preserve">
</t>
        </r>
      </text>
    </comment>
    <comment ref="D59" authorId="0" shapeId="0" xr:uid="{493A63BD-597F-4C7B-98FD-BE3EEB57B86D}">
      <text>
        <r>
          <rPr>
            <b/>
            <sz val="9"/>
            <color indexed="81"/>
            <rFont val="Segoe UI"/>
            <family val="2"/>
          </rPr>
          <t>GEMAV/SEP:</t>
        </r>
        <r>
          <rPr>
            <sz val="9"/>
            <color indexed="81"/>
            <rFont val="Segoe UI"/>
            <family val="2"/>
          </rPr>
          <t xml:space="preserve">
Indicar no e-mail se a suplementação terá fonte de anulação ou não.</t>
        </r>
      </text>
    </comment>
    <comment ref="F59" authorId="0" shapeId="0" xr:uid="{1FE22232-6A29-412F-9CA4-3A4606B55AF7}">
      <text>
        <r>
          <rPr>
            <b/>
            <sz val="9"/>
            <color indexed="81"/>
            <rFont val="Segoe UI"/>
            <family val="2"/>
          </rPr>
          <t xml:space="preserve">GEMAV/SEP:
</t>
        </r>
        <r>
          <rPr>
            <sz val="9"/>
            <color indexed="81"/>
            <rFont val="Segoe UI"/>
            <family val="2"/>
          </rPr>
          <t>Indicar no e-mail se a suplementação terá fonte de anulação ou não.</t>
        </r>
      </text>
    </comment>
  </commentList>
</comments>
</file>

<file path=xl/sharedStrings.xml><?xml version="1.0" encoding="utf-8"?>
<sst xmlns="http://schemas.openxmlformats.org/spreadsheetml/2006/main" count="598" uniqueCount="359">
  <si>
    <t>Nome do Projeto</t>
  </si>
  <si>
    <t>Viana</t>
  </si>
  <si>
    <t>Serra</t>
  </si>
  <si>
    <t>Cariacica</t>
  </si>
  <si>
    <t>Colatina</t>
  </si>
  <si>
    <t>Linhares</t>
  </si>
  <si>
    <t>São Mateus</t>
  </si>
  <si>
    <t>Municípios</t>
  </si>
  <si>
    <t>Afonso Cláudio</t>
  </si>
  <si>
    <t>Água Doce do Norte</t>
  </si>
  <si>
    <t>Águia Branca</t>
  </si>
  <si>
    <t>Alegre</t>
  </si>
  <si>
    <t>Anchieta</t>
  </si>
  <si>
    <t>Apiacá</t>
  </si>
  <si>
    <t>Aracruz</t>
  </si>
  <si>
    <t>Brejetuba</t>
  </si>
  <si>
    <t>Castelo</t>
  </si>
  <si>
    <t>Ecoporanga</t>
  </si>
  <si>
    <t>Fundão</t>
  </si>
  <si>
    <t>Guaçuí</t>
  </si>
  <si>
    <t>Guarapari</t>
  </si>
  <si>
    <t>Ibatiba</t>
  </si>
  <si>
    <t>Ibiraçu</t>
  </si>
  <si>
    <t>Ibitirama</t>
  </si>
  <si>
    <t>Iconha</t>
  </si>
  <si>
    <t>Irupi</t>
  </si>
  <si>
    <t>Itaguaçu</t>
  </si>
  <si>
    <t>Itapemirim</t>
  </si>
  <si>
    <t>Itarana</t>
  </si>
  <si>
    <t>Iúna</t>
  </si>
  <si>
    <t>Jaguaré</t>
  </si>
  <si>
    <t>Mantenópolis</t>
  </si>
  <si>
    <t>Marataízes</t>
  </si>
  <si>
    <t>Marilândia</t>
  </si>
  <si>
    <t>Montanha</t>
  </si>
  <si>
    <t>Mucurici</t>
  </si>
  <si>
    <t>Muqui</t>
  </si>
  <si>
    <t>Pancas</t>
  </si>
  <si>
    <t>Pinheiros</t>
  </si>
  <si>
    <t>Piúma</t>
  </si>
  <si>
    <t>Sooretama</t>
  </si>
  <si>
    <t>Alfredo Chaves</t>
  </si>
  <si>
    <t>Alto Rio Novo</t>
  </si>
  <si>
    <t>Atilio Vivacqua</t>
  </si>
  <si>
    <t>Baixo Guandu</t>
  </si>
  <si>
    <t>Boa Esperança</t>
  </si>
  <si>
    <t>Bom Jesus do Norte</t>
  </si>
  <si>
    <t>Cachoeiro de Itapemirim</t>
  </si>
  <si>
    <t>Conceição da Barra</t>
  </si>
  <si>
    <t>Conceição do Castelo</t>
  </si>
  <si>
    <t>Domingos Martins</t>
  </si>
  <si>
    <t>Governador Lindenberg</t>
  </si>
  <si>
    <t>Divino de São Lourenço</t>
  </si>
  <si>
    <t>Jerônimo Monteiro</t>
  </si>
  <si>
    <t>Laranja da Terra</t>
  </si>
  <si>
    <t>Marechal Floriano</t>
  </si>
  <si>
    <t>Mimoso do Sul</t>
  </si>
  <si>
    <t>Muniz Freire</t>
  </si>
  <si>
    <t>Nova Venécia</t>
  </si>
  <si>
    <t>Pedro Canário</t>
  </si>
  <si>
    <t>Presidente Kennedy</t>
  </si>
  <si>
    <t>Rio Bananal</t>
  </si>
  <si>
    <t>Rio Novo do Sul</t>
  </si>
  <si>
    <t>Santa Leopoldina</t>
  </si>
  <si>
    <t>Santa Maria de Jetibá</t>
  </si>
  <si>
    <t>Santa Teresa</t>
  </si>
  <si>
    <t>São Domingos do Norte</t>
  </si>
  <si>
    <t>São Gabriel da Palha</t>
  </si>
  <si>
    <t>São José do Calçado</t>
  </si>
  <si>
    <t>São Roque do Canaã</t>
  </si>
  <si>
    <t>Vargem Alta</t>
  </si>
  <si>
    <t>Venda Nova do Imigrante</t>
  </si>
  <si>
    <t>Vila Pavão</t>
  </si>
  <si>
    <t>Vila Valério</t>
  </si>
  <si>
    <t>Dores do Rio Preto</t>
  </si>
  <si>
    <t>Barra de São Francisco</t>
  </si>
  <si>
    <t>João Neiva</t>
  </si>
  <si>
    <t>Ponto Belo</t>
  </si>
  <si>
    <t>Vila Velha</t>
  </si>
  <si>
    <t>Vitória</t>
  </si>
  <si>
    <t>CONCATENAR</t>
  </si>
  <si>
    <t>CORRIGIDO</t>
  </si>
  <si>
    <t>QTD</t>
  </si>
  <si>
    <t>PRIM</t>
  </si>
  <si>
    <t>SE</t>
  </si>
  <si>
    <t>REGIAO ALGRT</t>
  </si>
  <si>
    <t>Área Estratégica</t>
  </si>
  <si>
    <t>Projeto Estruturante</t>
  </si>
  <si>
    <t>Código do Programa</t>
  </si>
  <si>
    <t>Código da Ação</t>
  </si>
  <si>
    <t>Código do PO</t>
  </si>
  <si>
    <t>Status</t>
  </si>
  <si>
    <t>Código da Ação Orçamentária</t>
  </si>
  <si>
    <t>Sim</t>
  </si>
  <si>
    <t>Não</t>
  </si>
  <si>
    <t>Áreas Estratégicas</t>
  </si>
  <si>
    <t>0. Paralisado</t>
  </si>
  <si>
    <t>UO</t>
  </si>
  <si>
    <t>10101 - SCV</t>
  </si>
  <si>
    <t>10102 - SCM</t>
  </si>
  <si>
    <t>10103 - SECONT</t>
  </si>
  <si>
    <t>10104 - SECOM</t>
  </si>
  <si>
    <t>10109 - SEG</t>
  </si>
  <si>
    <t>10201 - RTV-ES</t>
  </si>
  <si>
    <t>10904 - FECC</t>
  </si>
  <si>
    <t>16101 - PGE</t>
  </si>
  <si>
    <t>16901 - FUNCAD</t>
  </si>
  <si>
    <t>19101 - VICE</t>
  </si>
  <si>
    <t>22101 - SEFAZ</t>
  </si>
  <si>
    <t>22202 - JUCEES</t>
  </si>
  <si>
    <t>22901 - FUNSEFAZ</t>
  </si>
  <si>
    <t>22902 - FUNSES</t>
  </si>
  <si>
    <t>22903 - FUNDO RECONSTRUÇÃO ES</t>
  </si>
  <si>
    <t>22904 - FUNPE</t>
  </si>
  <si>
    <t>22905 - FAR</t>
  </si>
  <si>
    <t>27101 - SEP</t>
  </si>
  <si>
    <t>27201 - IJSN</t>
  </si>
  <si>
    <t>27901 - FUMDEVIT</t>
  </si>
  <si>
    <t>28101 - SEGER</t>
  </si>
  <si>
    <t>28201 - ESESP</t>
  </si>
  <si>
    <t>28202 - DIO</t>
  </si>
  <si>
    <t>28203 - PRODEST</t>
  </si>
  <si>
    <t>31101 - SEAG</t>
  </si>
  <si>
    <t>31201 - IDAF</t>
  </si>
  <si>
    <t>31202 - INCAPER</t>
  </si>
  <si>
    <t>31203 - CEASA</t>
  </si>
  <si>
    <t>31901 - FEAC</t>
  </si>
  <si>
    <t>31902 - FUNSAF</t>
  </si>
  <si>
    <t>31903 - FUNDO RURAL SUSTENTÁVEL</t>
  </si>
  <si>
    <t>31904 - FEACME</t>
  </si>
  <si>
    <t>32202 - FAPES</t>
  </si>
  <si>
    <t>32901 - FUNCITEC</t>
  </si>
  <si>
    <t>32902 - FDI</t>
  </si>
  <si>
    <t>35101 - SEMOBI</t>
  </si>
  <si>
    <t>35201 - DER-ES</t>
  </si>
  <si>
    <t>35901 - FEP</t>
  </si>
  <si>
    <t>35903 - FEFIN</t>
  </si>
  <si>
    <t>36101 - SEDURB</t>
  </si>
  <si>
    <t>36901 - FEHAB</t>
  </si>
  <si>
    <t>37101 - SETUR</t>
  </si>
  <si>
    <t>37901 - FUNTUR</t>
  </si>
  <si>
    <t>39101 - SESPORT</t>
  </si>
  <si>
    <t>39901 - PRÓ-ESPORTE</t>
  </si>
  <si>
    <t>40101 - SECULT</t>
  </si>
  <si>
    <t>40901 - FUNCULTURA</t>
  </si>
  <si>
    <t>41101 - SEAMA</t>
  </si>
  <si>
    <t>41201 - IEMA</t>
  </si>
  <si>
    <t>41202 - AGERH</t>
  </si>
  <si>
    <t>41901 - FUNDEMA</t>
  </si>
  <si>
    <t>41902 - FUNDÁGUA</t>
  </si>
  <si>
    <t>42101 - SEDU</t>
  </si>
  <si>
    <t>42201 - FAMES</t>
  </si>
  <si>
    <t>42901 - FUNPAES</t>
  </si>
  <si>
    <t>44901 - FES</t>
  </si>
  <si>
    <t>45101 - SESP</t>
  </si>
  <si>
    <t>45102 - PCES</t>
  </si>
  <si>
    <t>45103 - PMES</t>
  </si>
  <si>
    <t>45104 - CBMES</t>
  </si>
  <si>
    <t>45105 - DSPM</t>
  </si>
  <si>
    <t>45106 - CEPDEC</t>
  </si>
  <si>
    <t>45202 - DETRAN</t>
  </si>
  <si>
    <t>45901 - FUNREPOCI</t>
  </si>
  <si>
    <t>45902 - FUNREPOM</t>
  </si>
  <si>
    <t>45903 - FSPMES</t>
  </si>
  <si>
    <t>45904 - FUNREBOM</t>
  </si>
  <si>
    <t>45905 - FUNPDEC</t>
  </si>
  <si>
    <t>45906 - FESP</t>
  </si>
  <si>
    <t>46101 - SEJUS</t>
  </si>
  <si>
    <t>46202 - PROCON</t>
  </si>
  <si>
    <t>46901 - FTP</t>
  </si>
  <si>
    <t>46903 - FUNPEN</t>
  </si>
  <si>
    <t>46904 - FEDC</t>
  </si>
  <si>
    <t>47101 - SETADES</t>
  </si>
  <si>
    <t>47901 - FEAS</t>
  </si>
  <si>
    <t>47904 - FUNCOP</t>
  </si>
  <si>
    <t>47906 - FET</t>
  </si>
  <si>
    <t>48101 - SEDH</t>
  </si>
  <si>
    <t>48201 - IASES</t>
  </si>
  <si>
    <t>48901 - FIA</t>
  </si>
  <si>
    <t>48902 - FEPI</t>
  </si>
  <si>
    <t>48903 - FESAD</t>
  </si>
  <si>
    <t>60201 - IPAJM</t>
  </si>
  <si>
    <t>60210 - FUNDO FINANCEIRO</t>
  </si>
  <si>
    <t>60211 - FUNDO PREVIDENCIÁRIO</t>
  </si>
  <si>
    <t>60212 - FPS</t>
  </si>
  <si>
    <t>70101 - SENT. JUDICIÁRIAS</t>
  </si>
  <si>
    <t>80101 - ENC-SEGER</t>
  </si>
  <si>
    <t>80102 - ENC-SEFAZ</t>
  </si>
  <si>
    <t>80104 - ENC-SEP</t>
  </si>
  <si>
    <t>Recursos de Caixa</t>
  </si>
  <si>
    <t>Demais Fontes</t>
  </si>
  <si>
    <t>ESTADO</t>
  </si>
  <si>
    <t>10 - Metropolitana (Macro)</t>
  </si>
  <si>
    <t>SUL</t>
  </si>
  <si>
    <t>CENTRAL</t>
  </si>
  <si>
    <t>NORTE</t>
  </si>
  <si>
    <t>METROPOLITANA (Micro)</t>
  </si>
  <si>
    <t>CENTRAL SERRANA</t>
  </si>
  <si>
    <t>SUDOESTE SERRANA</t>
  </si>
  <si>
    <t>LITORAL SUL</t>
  </si>
  <si>
    <t>CENTRAL SUL</t>
  </si>
  <si>
    <t>CAPARAÓ</t>
  </si>
  <si>
    <t>RIO DOCE</t>
  </si>
  <si>
    <t>CENTRO OESTE</t>
  </si>
  <si>
    <t>NORDESTE</t>
  </si>
  <si>
    <t>NOROESTE</t>
  </si>
  <si>
    <t>METROPOLITANA (Macro)</t>
  </si>
  <si>
    <t>00</t>
  </si>
  <si>
    <t>52 - Sudoeste Serrana</t>
  </si>
  <si>
    <t>59 - Noroeste</t>
  </si>
  <si>
    <t>40 - Norte</t>
  </si>
  <si>
    <t>55 - Caparaó</t>
  </si>
  <si>
    <t>20 - Sul</t>
  </si>
  <si>
    <t>53 - Litoral Sul</t>
  </si>
  <si>
    <t>57 - Centro-Oeste</t>
  </si>
  <si>
    <t>30 - Central</t>
  </si>
  <si>
    <t>54 - Central Sul</t>
  </si>
  <si>
    <t>56 - Rio Doce</t>
  </si>
  <si>
    <t>58 - Nordeste</t>
  </si>
  <si>
    <t>51 - Central Serrana</t>
  </si>
  <si>
    <t>Recursos</t>
  </si>
  <si>
    <t>Total - Todas as Fontes</t>
  </si>
  <si>
    <t>Regionalização</t>
  </si>
  <si>
    <t>Caixa - 2023</t>
  </si>
  <si>
    <t>Caixa - 2024</t>
  </si>
  <si>
    <t>Caixa - 2025</t>
  </si>
  <si>
    <t>Demais fontes - 2023</t>
  </si>
  <si>
    <t>Demais fontes - 2024</t>
  </si>
  <si>
    <t>Demais fontes - 2025</t>
  </si>
  <si>
    <t>PERGUNTA</t>
  </si>
  <si>
    <t>INSTRUÇÃO</t>
  </si>
  <si>
    <t>MANUAL PARA PREENCHIMENTO DO FORMULÁRIO</t>
  </si>
  <si>
    <t>Indicar se o projeto foi selecionado para compor o portfólio de projetos e ações estruturantes para o período 2023-2026.</t>
  </si>
  <si>
    <t>Indicar código da ação orçamentária ao qual o investimento está vinculado. (Indicar código com 4 dígitos)</t>
  </si>
  <si>
    <t>Indicar código do programa do PPA ao qual o investimento está vinculado. (Indicar código com 4 dígitos)</t>
  </si>
  <si>
    <t>Indicar a localização (município) em que o projeto de investimento será executado. No caso do investimento se localizar em mais do que um município, como no caso de estradas, deve-se marcar mais do que um.</t>
  </si>
  <si>
    <t>Indicar o total de recursos do projeto em que as fontes sejam classificadas como recursos vinculados do tesouro, recursos vinculados das autarquias, recursos de arrecadação própria das autarquias ou recursos extraorçamentários.</t>
  </si>
  <si>
    <t>E-mail do responsável</t>
  </si>
  <si>
    <t>Tipo</t>
  </si>
  <si>
    <t>1. Finalístico</t>
  </si>
  <si>
    <t>2. De Apoio</t>
  </si>
  <si>
    <t>Sim, com fonte de anulação</t>
  </si>
  <si>
    <t>Sim, sem fonte de anulação</t>
  </si>
  <si>
    <t>Informações complementares</t>
  </si>
  <si>
    <t>49101 - SEDES</t>
  </si>
  <si>
    <t>49203 - ADERES</t>
  </si>
  <si>
    <t>49204 - IPEM-ES</t>
  </si>
  <si>
    <t>49205 - ARSP</t>
  </si>
  <si>
    <t>32101 - SECTI</t>
  </si>
  <si>
    <t>TODOS</t>
  </si>
  <si>
    <t>Afonso Cláudio, Água Doce do Norte, Águia Branca, Alegre, Alfredo Chaves, Alto Rio Novo, Anchieta, Apiacá, Aracruz, Atilio Vivacqua, Baixo Guandu, Barra de São Francisco, Boa Esperança, Bom Jesus do Norte, Brejetuba, Cachoeiro de Itapemirim, Cariacica, Castelo, Colatina, Conceição da Barra, Conceição do Castelo, Divino de São Lourenço, Domingos Martins, Dores do Rio Preto, Ecoporanga, Fundão, Governador Lindenberg, Guaçuí, Guarapari, Ibatiba, Ibiraçu, Ibitirama, Iconha, Irupi, Itaguaçu, Itapemirim, Itarana, Iúna, Jaguaré, Jerônimo Monteiro, João Neiva, Laranja da Terra, Linhares, Mantenópolis, Marataízes, Marechal Floriano, Marilândia, Mimoso do Sul, Montanha, Mucurici, Muniz Freire, Muqui, Nova Venécia, Pancas, Pedro Canário, Pinheiros, Piúma, Ponto Belo, Presidente Kennedy, Rio Bananal, Rio Novo do Sul, Santa Leopoldina, Santa Maria de Jetibá, Santa Teresa, São Domingos do Norte, São Gabriel da Palha, São José do Calçado, São Mateus, São Roque do Canaã, Serra, Sooretama, Vargem Alta, Venda Nova do Imigrante, Viana, Vila Pavão, Vila Valério, Vila Velha, Vitória</t>
  </si>
  <si>
    <t>10906 - FEADM</t>
  </si>
  <si>
    <t>Exercício - 2025</t>
  </si>
  <si>
    <t>Custeio anual estimado após o fim do projeto</t>
  </si>
  <si>
    <t>Indicar uma estimativa da despesa em que o Estado incorrerá anualmente com o custeio do resultado do projeto após sua conclusão.</t>
  </si>
  <si>
    <t>Objeto detalhado</t>
  </si>
  <si>
    <t>É a descrição daquilo que o projeto de investimento se propõe a entregar. É importante a distinção entre resultado e objeto de um projeto: enquanto o resultado diz respeito a situação-problema que se quer resolver, o objeto é o bem ou serviço que será entregue visando o resultado. 
No caso de um projeto com várias entregas igualmente relevantes, deve-se referir especificamente a cada uma delas.</t>
  </si>
  <si>
    <t>Informar o título do projeto. No cadastro do PIP o projeto é um agregador de entregas/produtos de escopos similares.
No caso de projeto estruturante, o nome do projeto deve equivaler ao que está cadastrado no inventário do Planejamento Estratégico.</t>
  </si>
  <si>
    <t>Novo Projeto</t>
  </si>
  <si>
    <t>Demanda de Audiência Pública</t>
  </si>
  <si>
    <t>Audiência Pública</t>
  </si>
  <si>
    <t>Indica se o projeto foi proposto pela sociedade em Audiência Pública e foi assumido como Demanda de Audiência Pública pelo Órgão.</t>
  </si>
  <si>
    <t>Código do Programa do PPA</t>
  </si>
  <si>
    <t xml:space="preserve">Informações complementares </t>
  </si>
  <si>
    <t>Projeto Estratégico</t>
  </si>
  <si>
    <t>Exercício - 2026</t>
  </si>
  <si>
    <t>Caixa - 2026</t>
  </si>
  <si>
    <t>Caixa - 2027</t>
  </si>
  <si>
    <t>Demais fontes - 2026</t>
  </si>
  <si>
    <t>Demais fontes - 2027</t>
  </si>
  <si>
    <t>3. Em Licitação</t>
  </si>
  <si>
    <t>4. Aguardando ordem de serviço</t>
  </si>
  <si>
    <t>5. Ordem de serviço assinada</t>
  </si>
  <si>
    <t>6. Em Execução</t>
  </si>
  <si>
    <t>1. Ações Preparatórias</t>
  </si>
  <si>
    <t>2. Elaboração do Projeto</t>
  </si>
  <si>
    <t>Descrição/Objeto detalhado</t>
  </si>
  <si>
    <t>Objeto detalhado / Descrição</t>
  </si>
  <si>
    <t>UO responsável</t>
  </si>
  <si>
    <t>Orçado - 2024</t>
  </si>
  <si>
    <t>Suplementação - 2024</t>
  </si>
  <si>
    <t>Nome do Projeto/PO</t>
  </si>
  <si>
    <t>Exercício - 2027</t>
  </si>
  <si>
    <t>E-mail do servidor responsável pelo projeto no órgão (gerente de projeto, gestor, técnico responsável etc). Preferencialmente utilizar e-mail institucional.</t>
  </si>
  <si>
    <t>É aquela que detém o recurso financeiro do projeto de investimento.</t>
  </si>
  <si>
    <r>
      <t xml:space="preserve">Espaço para informações adicionais a respeito do projeto não abarcadas nas perguntas anteriores. Preenchimento opcional.
</t>
    </r>
    <r>
      <rPr>
        <b/>
        <sz val="10"/>
        <color theme="1"/>
        <rFont val="Verdana"/>
        <family val="2"/>
      </rPr>
      <t>Exemplos:</t>
    </r>
    <r>
      <rPr>
        <sz val="10"/>
        <color theme="1"/>
        <rFont val="Verdana"/>
        <family val="2"/>
      </rPr>
      <t xml:space="preserve">
- Informar que a solicitação visa atualizar um projeto específico, e não inserir um novo
- Indicar a principal ou as principais fontes de recursos (se julgar pertinente)
- Indicar urgência (com justificativa)
- Indicar que o PO deverá ser habilitado a outra UO, que não a principal responsável
- Indicar a razão pela qual não pode informar o objeto com melhor detalhamento (quantidade ou localização)</t>
    </r>
  </si>
  <si>
    <t xml:space="preserve">Indicar o total de recursos do projeto que estão previstos na LOA 2024. 
Recursos que estão previstos em outras ações ou grupos de natureza de despesa, e que serão anulados para suplementar o orçamento deste projeto, deverão ser apontados em 'Suplementação - 2024'. </t>
  </si>
  <si>
    <t>Indicar o total de recursos do projeto previstos para os próximos três exercícios.</t>
  </si>
  <si>
    <t>Exercício - 2025 a 2027</t>
  </si>
  <si>
    <t>Indicar a necessidade de suplementação orçamentária no exercício de 2024 para atender a demanda do projeto.
Do somatório do indicado como recursos previstos na LOA 2024 com o necessário via suplementação tem-se o valor total previsto para 2024.</t>
  </si>
  <si>
    <r>
      <rPr>
        <b/>
        <sz val="18"/>
        <color theme="0"/>
        <rFont val="Verdana"/>
        <family val="2"/>
      </rPr>
      <t xml:space="preserve">Cadastro de Projetos de Investimento Público
</t>
    </r>
    <r>
      <rPr>
        <b/>
        <sz val="18"/>
        <color theme="3" tint="0.79998168889431442"/>
        <rFont val="Verdana"/>
        <family val="2"/>
      </rPr>
      <t>PIP 2024</t>
    </r>
  </si>
  <si>
    <t>50101 - SESM</t>
  </si>
  <si>
    <t>EDUCAÇÃO, CULTURA, ESPORTE E LAZER</t>
  </si>
  <si>
    <t>SEGURANÇA PÚBLICA E JUSTIÇA</t>
  </si>
  <si>
    <t>PROTEÇÃO SOCIAL, SAÚDE E DIREITOS HUMANOS</t>
  </si>
  <si>
    <t>AGRICULTURA E MEIO AMBIENTE</t>
  </si>
  <si>
    <t>DESENV ECONÔMICO, CIÊNCIA, TEC, INOVAÇÃO E TURISMO</t>
  </si>
  <si>
    <t>INFRAESTRUTURA</t>
  </si>
  <si>
    <t>GESTÃO PÚBLICA INOVADORA</t>
  </si>
  <si>
    <t>EMPREGO, TRABALHO E RENDA</t>
  </si>
  <si>
    <t>REDUÇÃO DAS DESIGUALDADES SOCIAIS</t>
  </si>
  <si>
    <t>6. Infraestrutura</t>
  </si>
  <si>
    <t>7. Gestão Pública Inovadora</t>
  </si>
  <si>
    <t>1. Educação, Cultura, Esporte e Lazer</t>
  </si>
  <si>
    <t>2. Segurança Pública e Justiça</t>
  </si>
  <si>
    <t>3. Proteção Social, Saúde e Direitos Humanos</t>
  </si>
  <si>
    <t>4. Agricultura e Meio Ambiente</t>
  </si>
  <si>
    <t>5. Desenv Econômico, Ciência, Tec, Inovação e Turismo</t>
  </si>
  <si>
    <t>8. Emprego, Trabalho e Renda</t>
  </si>
  <si>
    <t>9. Redução das Desigualdades Sociais</t>
  </si>
  <si>
    <t>0002</t>
  </si>
  <si>
    <t>0014</t>
  </si>
  <si>
    <t>0017</t>
  </si>
  <si>
    <t>0018</t>
  </si>
  <si>
    <t>0019</t>
  </si>
  <si>
    <t>0026</t>
  </si>
  <si>
    <t>0027</t>
  </si>
  <si>
    <t>0032</t>
  </si>
  <si>
    <t>0033</t>
  </si>
  <si>
    <t>0035</t>
  </si>
  <si>
    <t>0036</t>
  </si>
  <si>
    <t>0038</t>
  </si>
  <si>
    <t>0039</t>
  </si>
  <si>
    <t>0040</t>
  </si>
  <si>
    <t>0043</t>
  </si>
  <si>
    <t>0049</t>
  </si>
  <si>
    <t>0050</t>
  </si>
  <si>
    <t>0051</t>
  </si>
  <si>
    <t>0053</t>
  </si>
  <si>
    <t>0054</t>
  </si>
  <si>
    <t>0056</t>
  </si>
  <si>
    <t>0059</t>
  </si>
  <si>
    <t>0060</t>
  </si>
  <si>
    <t>0061</t>
  </si>
  <si>
    <t>0062</t>
  </si>
  <si>
    <t>0068</t>
  </si>
  <si>
    <t>0069</t>
  </si>
  <si>
    <t>0113</t>
  </si>
  <si>
    <t>0152</t>
  </si>
  <si>
    <t>0159</t>
  </si>
  <si>
    <t>0189</t>
  </si>
  <si>
    <t>0191</t>
  </si>
  <si>
    <t>0205</t>
  </si>
  <si>
    <t>0561</t>
  </si>
  <si>
    <t>0562</t>
  </si>
  <si>
    <t>0599</t>
  </si>
  <si>
    <t>0740</t>
  </si>
  <si>
    <t>0800</t>
  </si>
  <si>
    <t>0859</t>
  </si>
  <si>
    <t>50 - Metropolitana</t>
  </si>
  <si>
    <t>Indicar o total de recursos do projeto em que as fontes sejam classificadas como recursos de caixa. Para auxiliar, seguem abaixo os códigos delas:
500000000, 500000002, 500000009, 500000017, 500000018, 500100100, 500100101, 500100200, 500100201, 500211100, 500212100, 500212200, 500212400, 500213100, 500214100, 500215100, 500900000, 500901001, 500901002, 501000000, 501000015, 501000017, 501000018, 501211100, 501900000, 502000000, 502000002, 502000018, 502100100, 502100200, 540103000, 540103001, 540107000, 540107001, 659000008, 704000000, 704000008, 704000014, 704900000, 711000107, 720000000, 720900000, 721000000, 753000000, 754000080, 754000116, 755000000, 755000011, 755000012, 755900000, 757000000 e 760000000</t>
  </si>
  <si>
    <t>45107 - PCIES</t>
  </si>
  <si>
    <t>46113 - PPES</t>
  </si>
  <si>
    <t>28204 - APEES</t>
  </si>
  <si>
    <t>49902 - FEPES</t>
  </si>
  <si>
    <t>49901 - GARANTIR-ES</t>
  </si>
  <si>
    <t>Contrato</t>
  </si>
  <si>
    <t>O objeto já está contratado?</t>
  </si>
  <si>
    <t>Se sim, informe o número do contrato ou do convênio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</si>
</sst>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0000"/>
  </numFmts>
  <fonts count="37">
    <font>
      <sz val="11"/>
      <color theme="1"/>
      <name val="Calibri"/>
      <family val="2"/>
      <scheme val="minor"/>
    </font>
    <font>
      <b/>
      <sz val="11"/>
      <color theme="1"/>
      <name val="Calibri"/>
      <family val="2"/>
      <scheme val="minor"/>
    </font>
    <font>
      <sz val="8"/>
      <color rgb="FF000000"/>
      <name val="Tahoma"/>
      <family val="2"/>
    </font>
    <font>
      <sz val="11"/>
      <color theme="1"/>
      <name val="Calibri"/>
      <family val="2"/>
      <scheme val="minor"/>
    </font>
    <font>
      <sz val="10"/>
      <color theme="1"/>
      <name val="Arial"/>
      <family val="2"/>
    </font>
    <font>
      <i/>
      <sz val="11"/>
      <color theme="1"/>
      <name val="Calibri"/>
      <family val="2"/>
      <scheme val="minor"/>
    </font>
    <font>
      <b/>
      <sz val="10"/>
      <name val="Verdana"/>
      <family val="2"/>
    </font>
    <font>
      <sz val="10"/>
      <name val="Verdana"/>
      <family val="2"/>
    </font>
    <font>
      <b/>
      <sz val="10"/>
      <color theme="3" tint="-0.499984740745262"/>
      <name val="Verdana"/>
      <family val="2"/>
    </font>
    <font>
      <sz val="11"/>
      <color theme="3" tint="-0.499984740745262"/>
      <name val="Calibri"/>
      <family val="2"/>
      <scheme val="minor"/>
    </font>
    <font>
      <sz val="10"/>
      <color theme="3" tint="-0.499984740745262"/>
      <name val="Verdana"/>
      <family val="2"/>
    </font>
    <font>
      <b/>
      <sz val="9"/>
      <color theme="3" tint="-0.499984740745262"/>
      <name val="Verdana"/>
      <family val="2"/>
    </font>
    <font>
      <sz val="9"/>
      <color theme="3" tint="-0.499984740745262"/>
      <name val="Verdana"/>
      <family val="2"/>
    </font>
    <font>
      <b/>
      <sz val="11"/>
      <color theme="3" tint="-0.499984740745262"/>
      <name val="Calibri"/>
      <family val="2"/>
      <scheme val="minor"/>
    </font>
    <font>
      <b/>
      <sz val="8"/>
      <color theme="3" tint="-0.499984740745262"/>
      <name val="Verdana"/>
      <family val="2"/>
    </font>
    <font>
      <b/>
      <sz val="9"/>
      <color theme="0"/>
      <name val="Verdana"/>
      <family val="2"/>
    </font>
    <font>
      <sz val="8"/>
      <color rgb="FF333333"/>
      <name val="Tahoma"/>
      <family val="2"/>
    </font>
    <font>
      <sz val="8"/>
      <color theme="1"/>
      <name val="Tahoma"/>
      <family val="2"/>
    </font>
    <font>
      <sz val="11"/>
      <color theme="1"/>
      <name val="Verdana"/>
      <family val="2"/>
    </font>
    <font>
      <b/>
      <sz val="11"/>
      <color theme="1"/>
      <name val="Verdana"/>
      <family val="2"/>
    </font>
    <font>
      <b/>
      <sz val="18"/>
      <color theme="1"/>
      <name val="Verdana"/>
      <family val="2"/>
    </font>
    <font>
      <b/>
      <sz val="18"/>
      <color theme="0"/>
      <name val="Verdana"/>
      <family val="2"/>
    </font>
    <font>
      <b/>
      <sz val="16"/>
      <color theme="3"/>
      <name val="Verdana"/>
      <family val="2"/>
    </font>
    <font>
      <b/>
      <sz val="12"/>
      <color theme="3"/>
      <name val="Verdana"/>
      <family val="2"/>
    </font>
    <font>
      <b/>
      <sz val="18"/>
      <color theme="3" tint="0.79998168889431442"/>
      <name val="Verdana"/>
      <family val="2"/>
    </font>
    <font>
      <sz val="10"/>
      <color theme="1"/>
      <name val="Verdana"/>
      <family val="2"/>
    </font>
    <font>
      <b/>
      <sz val="10"/>
      <color theme="1"/>
      <name val="Verdana"/>
      <family val="2"/>
    </font>
    <font>
      <sz val="8"/>
      <color theme="1"/>
      <name val="Calibri"/>
      <family val="2"/>
      <scheme val="minor"/>
    </font>
    <font>
      <sz val="9"/>
      <color theme="1"/>
      <name val="Verdana"/>
      <family val="2"/>
    </font>
    <font>
      <sz val="8"/>
      <name val="Calibri"/>
      <family val="2"/>
      <scheme val="minor"/>
    </font>
    <font>
      <b/>
      <sz val="11"/>
      <color theme="0"/>
      <name val="Calibri"/>
      <family val="2"/>
      <scheme val="minor"/>
    </font>
    <font>
      <sz val="11"/>
      <color theme="0"/>
      <name val="Calibri"/>
      <family val="2"/>
      <scheme val="minor"/>
    </font>
    <font>
      <sz val="9"/>
      <color indexed="81"/>
      <name val="Segoe UI"/>
      <family val="2"/>
    </font>
    <font>
      <b/>
      <sz val="9"/>
      <color indexed="81"/>
      <name val="Segoe UI"/>
      <family val="2"/>
    </font>
    <font>
      <sz val="8"/>
      <color rgb="FF000000"/>
      <name val="Unknown"/>
    </font>
    <font>
      <sz val="9"/>
      <color theme="1"/>
      <name val="Tahoma"/>
      <family val="2"/>
    </font>
    <font>
      <u/>
      <sz val="11"/>
      <color theme="10"/>
      <name val="Calibri"/>
      <family val="2"/>
      <scheme val="minor"/>
    </font>
  </fonts>
  <fills count="18">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theme="0" tint="-0.14999847407452621"/>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EBF3FF"/>
        <bgColor indexed="64"/>
      </patternFill>
    </fill>
    <fill>
      <patternFill patternType="solid">
        <fgColor theme="0"/>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1" tint="0.14999847407452621"/>
        <bgColor indexed="64"/>
      </patternFill>
    </fill>
    <fill>
      <patternFill patternType="solid">
        <fgColor rgb="FFFFFF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double">
        <color theme="0"/>
      </top>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right style="thin">
        <color theme="0"/>
      </right>
      <top/>
      <bottom/>
      <diagonal/>
    </border>
    <border>
      <left/>
      <right style="thin">
        <color theme="1"/>
      </right>
      <top/>
      <bottom/>
      <diagonal/>
    </border>
    <border>
      <left style="thin">
        <color theme="3" tint="-0.499984740745262"/>
      </left>
      <right/>
      <top/>
      <bottom/>
      <diagonal/>
    </border>
    <border>
      <left style="thin">
        <color theme="3" tint="-0.499984740745262"/>
      </left>
      <right/>
      <top style="thin">
        <color theme="3" tint="-0.499984740745262"/>
      </top>
      <bottom/>
      <diagonal/>
    </border>
    <border>
      <left style="thin">
        <color theme="3" tint="-0.499984740745262"/>
      </left>
      <right/>
      <top/>
      <bottom style="thin">
        <color theme="3" tint="-0.499984740745262"/>
      </bottom>
      <diagonal/>
    </border>
    <border>
      <left/>
      <right/>
      <top/>
      <bottom style="thin">
        <color theme="4" tint="0.39997558519241921"/>
      </bottom>
      <diagonal/>
    </border>
    <border>
      <left/>
      <right style="thin">
        <color theme="0"/>
      </right>
      <top/>
      <bottom style="thin">
        <color theme="4" tint="0.39997558519241921"/>
      </bottom>
      <diagonal/>
    </border>
    <border>
      <left style="thin">
        <color theme="0"/>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diagonal/>
    </border>
  </borders>
  <cellStyleXfs count="3">
    <xf numFmtId="0" fontId="0" fillId="0" borderId="0"/>
    <xf numFmtId="44" fontId="3" fillId="0" borderId="0" applyFont="0" applyFill="0" applyBorder="0" applyAlignment="0" applyProtection="0"/>
    <xf numFmtId="0" fontId="36" fillId="0" borderId="0" applyNumberFormat="0" applyFill="0" applyBorder="0" applyAlignment="0" applyProtection="0"/>
  </cellStyleXfs>
  <cellXfs count="131">
    <xf numFmtId="0" fontId="0" fillId="0" borderId="0" xfId="0"/>
    <xf numFmtId="0" fontId="0" fillId="0" borderId="0" xfId="0" applyAlignment="1">
      <alignment horizontal="left" vertical="center"/>
    </xf>
    <xf numFmtId="0" fontId="0" fillId="0" borderId="0" xfId="0" applyAlignment="1">
      <alignment vertical="center"/>
    </xf>
    <xf numFmtId="49" fontId="0" fillId="5" borderId="0" xfId="0" applyNumberFormat="1" applyFill="1"/>
    <xf numFmtId="0" fontId="0" fillId="5" borderId="0" xfId="0" applyFill="1"/>
    <xf numFmtId="0" fontId="0" fillId="0" borderId="0" xfId="0" applyAlignment="1">
      <alignment horizontal="center"/>
    </xf>
    <xf numFmtId="0" fontId="4" fillId="6" borderId="0" xfId="0" applyFont="1" applyFill="1"/>
    <xf numFmtId="0" fontId="4" fillId="0" borderId="0" xfId="0" applyFont="1"/>
    <xf numFmtId="0" fontId="4" fillId="0" borderId="5" xfId="0" applyFont="1" applyBorder="1"/>
    <xf numFmtId="0" fontId="1" fillId="0" borderId="0" xfId="0" applyFont="1" applyAlignment="1">
      <alignment horizontal="center"/>
    </xf>
    <xf numFmtId="0" fontId="1" fillId="0" borderId="0" xfId="0" applyFont="1" applyAlignment="1">
      <alignment horizontal="left" vertical="center"/>
    </xf>
    <xf numFmtId="0" fontId="0" fillId="0" borderId="0" xfId="0" applyAlignment="1">
      <alignment horizontal="left"/>
    </xf>
    <xf numFmtId="0" fontId="0" fillId="7" borderId="0" xfId="0" applyFill="1" applyAlignment="1">
      <alignment horizontal="left"/>
    </xf>
    <xf numFmtId="0" fontId="0" fillId="8" borderId="0" xfId="0" applyFill="1"/>
    <xf numFmtId="0" fontId="0" fillId="9" borderId="0" xfId="0" applyFill="1" applyAlignment="1">
      <alignment horizontal="center"/>
    </xf>
    <xf numFmtId="0" fontId="1" fillId="9" borderId="0" xfId="0" applyFont="1" applyFill="1" applyAlignment="1">
      <alignment horizontal="center"/>
    </xf>
    <xf numFmtId="0" fontId="1"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0" fillId="3" borderId="0" xfId="0" applyFill="1" applyAlignment="1">
      <alignment vertical="center"/>
    </xf>
    <xf numFmtId="0" fontId="1" fillId="3" borderId="0" xfId="0" applyFont="1" applyFill="1" applyAlignment="1">
      <alignment horizontal="left" vertical="center" indent="1"/>
    </xf>
    <xf numFmtId="0" fontId="7" fillId="0" borderId="0" xfId="0" applyFont="1"/>
    <xf numFmtId="0" fontId="6" fillId="0" borderId="0" xfId="0" applyFont="1" applyAlignment="1">
      <alignment horizontal="left" indent="1"/>
    </xf>
    <xf numFmtId="0" fontId="7" fillId="0" borderId="0" xfId="0" applyFont="1" applyAlignment="1">
      <alignment horizontal="left" indent="1"/>
    </xf>
    <xf numFmtId="0" fontId="0" fillId="10" borderId="0" xfId="0" applyFill="1" applyAlignment="1">
      <alignment vertical="center"/>
    </xf>
    <xf numFmtId="0" fontId="1" fillId="10" borderId="0" xfId="0" applyFont="1" applyFill="1" applyAlignment="1">
      <alignment horizontal="left" vertical="center" indent="1"/>
    </xf>
    <xf numFmtId="0" fontId="0" fillId="11" borderId="0" xfId="0" applyFill="1" applyAlignment="1">
      <alignment vertical="center"/>
    </xf>
    <xf numFmtId="0" fontId="1" fillId="11" borderId="0" xfId="0" applyFont="1" applyFill="1" applyAlignment="1">
      <alignment horizontal="left" vertical="center" indent="1"/>
    </xf>
    <xf numFmtId="0" fontId="0" fillId="11" borderId="0" xfId="0" applyFill="1" applyAlignment="1">
      <alignment horizontal="left" vertical="center"/>
    </xf>
    <xf numFmtId="0" fontId="11" fillId="11" borderId="0" xfId="0" applyFont="1" applyFill="1" applyAlignment="1">
      <alignment horizontal="left" vertical="center" indent="1"/>
    </xf>
    <xf numFmtId="0" fontId="8" fillId="11" borderId="0" xfId="0" applyFont="1" applyFill="1" applyAlignment="1">
      <alignment horizontal="left" vertical="center" indent="1"/>
    </xf>
    <xf numFmtId="0" fontId="10" fillId="11" borderId="0" xfId="0" applyFont="1" applyFill="1" applyAlignment="1">
      <alignment horizontal="center" vertical="center"/>
    </xf>
    <xf numFmtId="0" fontId="9" fillId="11" borderId="0" xfId="0" applyFont="1" applyFill="1" applyAlignment="1">
      <alignment vertical="center"/>
    </xf>
    <xf numFmtId="0" fontId="12" fillId="11" borderId="0" xfId="0" applyFont="1" applyFill="1" applyAlignment="1">
      <alignment horizontal="center" vertical="center"/>
    </xf>
    <xf numFmtId="0" fontId="11" fillId="11" borderId="0" xfId="0" applyFont="1" applyFill="1" applyAlignment="1">
      <alignment horizontal="left" vertical="center" wrapText="1" indent="1"/>
    </xf>
    <xf numFmtId="0" fontId="13" fillId="11" borderId="0" xfId="0" applyFont="1" applyFill="1" applyAlignment="1">
      <alignment horizontal="left" vertical="center" indent="1"/>
    </xf>
    <xf numFmtId="0" fontId="11" fillId="11" borderId="0" xfId="0" applyFont="1" applyFill="1" applyAlignment="1">
      <alignment horizontal="center" vertical="center"/>
    </xf>
    <xf numFmtId="0" fontId="11" fillId="11" borderId="0" xfId="0" applyFont="1" applyFill="1" applyAlignment="1">
      <alignment horizontal="center" vertical="center" wrapText="1"/>
    </xf>
    <xf numFmtId="0" fontId="0" fillId="4" borderId="7" xfId="0" applyFill="1" applyBorder="1" applyAlignment="1">
      <alignment horizontal="center" vertical="center" wrapText="1"/>
    </xf>
    <xf numFmtId="164" fontId="0" fillId="4" borderId="7" xfId="0" applyNumberFormat="1" applyFill="1" applyBorder="1" applyAlignment="1">
      <alignment horizontal="center" vertical="center" wrapText="1"/>
    </xf>
    <xf numFmtId="0" fontId="16" fillId="0" borderId="0" xfId="0" applyFont="1" applyAlignment="1">
      <alignment vertical="center" wrapText="1"/>
    </xf>
    <xf numFmtId="0" fontId="17" fillId="0" borderId="0" xfId="0" applyFont="1"/>
    <xf numFmtId="0" fontId="16" fillId="0" borderId="0" xfId="0" quotePrefix="1" applyFont="1" applyAlignment="1">
      <alignment horizontal="right" vertical="center" wrapText="1"/>
    </xf>
    <xf numFmtId="0" fontId="18" fillId="14" borderId="0" xfId="0" applyFont="1" applyFill="1"/>
    <xf numFmtId="0" fontId="18" fillId="13" borderId="0" xfId="0" applyFont="1" applyFill="1"/>
    <xf numFmtId="0" fontId="18" fillId="0" borderId="0" xfId="0" applyFont="1"/>
    <xf numFmtId="0" fontId="18" fillId="14" borderId="0" xfId="0" applyFont="1" applyFill="1" applyAlignment="1">
      <alignment vertical="center"/>
    </xf>
    <xf numFmtId="0" fontId="19" fillId="14" borderId="0" xfId="0" applyFont="1" applyFill="1" applyAlignment="1">
      <alignment vertical="center"/>
    </xf>
    <xf numFmtId="0" fontId="18" fillId="14" borderId="0" xfId="0" applyFont="1" applyFill="1" applyAlignment="1">
      <alignment horizontal="left" vertical="center" wrapText="1"/>
    </xf>
    <xf numFmtId="0" fontId="18" fillId="14" borderId="13" xfId="0" applyFont="1" applyFill="1" applyBorder="1"/>
    <xf numFmtId="0" fontId="18" fillId="14" borderId="14" xfId="0" applyFont="1" applyFill="1" applyBorder="1"/>
    <xf numFmtId="0" fontId="18" fillId="14" borderId="15" xfId="0" applyFont="1" applyFill="1" applyBorder="1"/>
    <xf numFmtId="0" fontId="18" fillId="14" borderId="16" xfId="0" applyFont="1" applyFill="1" applyBorder="1"/>
    <xf numFmtId="0" fontId="18" fillId="14" borderId="16" xfId="0" applyFont="1" applyFill="1" applyBorder="1" applyAlignment="1">
      <alignment vertical="center"/>
    </xf>
    <xf numFmtId="0" fontId="19" fillId="14" borderId="16" xfId="0" applyFont="1" applyFill="1" applyBorder="1" applyAlignment="1">
      <alignment vertical="center"/>
    </xf>
    <xf numFmtId="0" fontId="18" fillId="14" borderId="16" xfId="0" applyFont="1" applyFill="1" applyBorder="1" applyAlignment="1">
      <alignment horizontal="left" vertical="center" wrapText="1"/>
    </xf>
    <xf numFmtId="0" fontId="18" fillId="14" borderId="18" xfId="0" applyFont="1" applyFill="1" applyBorder="1"/>
    <xf numFmtId="0" fontId="22" fillId="12" borderId="17" xfId="0" applyFont="1" applyFill="1" applyBorder="1" applyAlignment="1">
      <alignment vertical="center"/>
    </xf>
    <xf numFmtId="0" fontId="1" fillId="0" borderId="0" xfId="0" applyFont="1" applyAlignment="1">
      <alignment horizontal="left" vertical="center" indent="1"/>
    </xf>
    <xf numFmtId="0" fontId="0" fillId="10" borderId="19" xfId="0" applyFill="1" applyBorder="1" applyAlignment="1">
      <alignment vertical="center"/>
    </xf>
    <xf numFmtId="0" fontId="0" fillId="10" borderId="20" xfId="0" applyFill="1" applyBorder="1" applyAlignment="1">
      <alignment vertical="center"/>
    </xf>
    <xf numFmtId="0" fontId="0" fillId="10" borderId="21" xfId="0" applyFill="1" applyBorder="1" applyAlignment="1">
      <alignment vertical="center"/>
    </xf>
    <xf numFmtId="0" fontId="0" fillId="2" borderId="7" xfId="0" applyFill="1" applyBorder="1" applyAlignment="1">
      <alignment horizontal="center" vertical="center" wrapText="1"/>
    </xf>
    <xf numFmtId="0" fontId="25" fillId="0" borderId="0" xfId="0" applyFont="1"/>
    <xf numFmtId="0" fontId="26" fillId="2" borderId="0" xfId="0" applyFont="1" applyFill="1"/>
    <xf numFmtId="0" fontId="25" fillId="2" borderId="0" xfId="0" applyFont="1" applyFill="1"/>
    <xf numFmtId="0" fontId="6" fillId="2" borderId="0" xfId="0" applyFont="1" applyFill="1"/>
    <xf numFmtId="0" fontId="7" fillId="2" borderId="0" xfId="0" applyFont="1" applyFill="1"/>
    <xf numFmtId="0" fontId="0" fillId="2" borderId="0" xfId="0" applyFill="1"/>
    <xf numFmtId="0" fontId="0" fillId="15" borderId="0" xfId="0" applyFill="1"/>
    <xf numFmtId="44" fontId="14" fillId="4" borderId="7" xfId="1" applyFont="1" applyFill="1" applyBorder="1" applyAlignment="1">
      <alignment horizontal="center" vertical="center"/>
    </xf>
    <xf numFmtId="44" fontId="14" fillId="12" borderId="7" xfId="1" applyFont="1" applyFill="1" applyBorder="1" applyAlignment="1" applyProtection="1">
      <alignment horizontal="center" vertical="center"/>
      <protection locked="0"/>
    </xf>
    <xf numFmtId="0" fontId="1" fillId="9" borderId="0" xfId="0" applyFont="1" applyFill="1" applyAlignment="1">
      <alignment horizontal="left" indent="1"/>
    </xf>
    <xf numFmtId="0" fontId="17" fillId="0" borderId="7" xfId="0" applyFont="1" applyBorder="1" applyAlignment="1">
      <alignment horizontal="left" vertical="top" wrapText="1" indent="1"/>
    </xf>
    <xf numFmtId="44" fontId="14" fillId="11" borderId="0" xfId="1" applyFont="1" applyFill="1" applyBorder="1" applyAlignment="1" applyProtection="1">
      <alignment horizontal="center" vertical="center"/>
      <protection locked="0"/>
    </xf>
    <xf numFmtId="0" fontId="12" fillId="12" borderId="7" xfId="0" applyFont="1" applyFill="1" applyBorder="1" applyAlignment="1" applyProtection="1">
      <alignment horizontal="center" vertical="center" wrapText="1"/>
      <protection locked="0"/>
    </xf>
    <xf numFmtId="0" fontId="14" fillId="11" borderId="0" xfId="0" applyFont="1" applyFill="1" applyAlignment="1">
      <alignment horizontal="center" vertical="center"/>
    </xf>
    <xf numFmtId="0" fontId="27" fillId="11" borderId="0" xfId="0" applyFont="1" applyFill="1" applyAlignment="1">
      <alignment horizontal="center" vertical="center"/>
    </xf>
    <xf numFmtId="0" fontId="18" fillId="14" borderId="17" xfId="0" applyFont="1" applyFill="1" applyBorder="1"/>
    <xf numFmtId="0" fontId="18" fillId="14" borderId="22" xfId="0" applyFont="1" applyFill="1" applyBorder="1"/>
    <xf numFmtId="0" fontId="22" fillId="12" borderId="23" xfId="0" applyFont="1" applyFill="1" applyBorder="1" applyAlignment="1">
      <alignment vertical="center"/>
    </xf>
    <xf numFmtId="0" fontId="22" fillId="12" borderId="24" xfId="0" applyFont="1" applyFill="1" applyBorder="1" applyAlignment="1">
      <alignment horizontal="center" vertical="center"/>
    </xf>
    <xf numFmtId="0" fontId="20" fillId="14" borderId="22" xfId="0" applyFont="1" applyFill="1" applyBorder="1" applyAlignment="1">
      <alignment horizontal="center" vertical="center" wrapText="1"/>
    </xf>
    <xf numFmtId="0" fontId="19" fillId="11" borderId="25" xfId="0" applyFont="1" applyFill="1" applyBorder="1" applyAlignment="1">
      <alignment horizontal="left" vertical="center" wrapText="1" indent="2"/>
    </xf>
    <xf numFmtId="0" fontId="19" fillId="0" borderId="25" xfId="0" applyFont="1" applyBorder="1" applyAlignment="1">
      <alignment horizontal="left" vertical="center" wrapText="1" indent="2"/>
    </xf>
    <xf numFmtId="0" fontId="23" fillId="15" borderId="25" xfId="0" applyFont="1" applyFill="1" applyBorder="1" applyAlignment="1">
      <alignment horizontal="left" vertical="center" wrapText="1" indent="2"/>
    </xf>
    <xf numFmtId="0" fontId="18" fillId="14" borderId="30" xfId="0" applyFont="1" applyFill="1" applyBorder="1"/>
    <xf numFmtId="164" fontId="12" fillId="12" borderId="7" xfId="0" applyNumberFormat="1" applyFont="1" applyFill="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3" fillId="15" borderId="28" xfId="0" applyFont="1" applyFill="1" applyBorder="1" applyAlignment="1">
      <alignment vertical="center"/>
    </xf>
    <xf numFmtId="0" fontId="23" fillId="15" borderId="29" xfId="0" applyFont="1" applyFill="1" applyBorder="1" applyAlignment="1">
      <alignment horizontal="center"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4" fontId="14" fillId="11" borderId="0" xfId="1" applyFont="1" applyFill="1" applyBorder="1" applyAlignment="1">
      <alignment horizontal="center" vertical="center"/>
    </xf>
    <xf numFmtId="9" fontId="0" fillId="0" borderId="0" xfId="0" applyNumberFormat="1" applyAlignment="1">
      <alignment horizontal="left" vertical="center"/>
    </xf>
    <xf numFmtId="164" fontId="0" fillId="0" borderId="0" xfId="0" applyNumberFormat="1" applyAlignment="1">
      <alignment horizontal="center" vertical="center" wrapText="1"/>
    </xf>
    <xf numFmtId="0" fontId="30" fillId="16" borderId="0" xfId="0" applyFont="1" applyFill="1" applyAlignment="1">
      <alignment horizontal="left" vertical="center"/>
    </xf>
    <xf numFmtId="0" fontId="31" fillId="16" borderId="0" xfId="0" applyFont="1" applyFill="1" applyAlignment="1">
      <alignment horizontal="left" vertical="center"/>
    </xf>
    <xf numFmtId="0" fontId="0" fillId="16" borderId="0" xfId="0" applyFill="1" applyAlignment="1">
      <alignment horizontal="left" vertical="center"/>
    </xf>
    <xf numFmtId="43" fontId="0" fillId="4" borderId="7" xfId="0" applyNumberFormat="1" applyFill="1" applyBorder="1" applyAlignment="1">
      <alignment horizontal="center" vertical="center" wrapText="1"/>
    </xf>
    <xf numFmtId="9" fontId="31" fillId="16" borderId="0" xfId="0" applyNumberFormat="1" applyFont="1" applyFill="1" applyAlignment="1">
      <alignment horizontal="left" vertical="center"/>
    </xf>
    <xf numFmtId="9" fontId="30" fillId="16" borderId="0" xfId="0" applyNumberFormat="1" applyFont="1" applyFill="1" applyAlignment="1">
      <alignment horizontal="center" vertical="center"/>
    </xf>
    <xf numFmtId="0" fontId="34" fillId="17" borderId="0" xfId="0" applyFont="1" applyFill="1" applyAlignment="1">
      <alignment horizontal="left" vertical="center" wrapText="1"/>
    </xf>
    <xf numFmtId="0" fontId="35" fillId="0" borderId="0" xfId="0" applyFont="1"/>
    <xf numFmtId="0" fontId="12" fillId="12" borderId="7" xfId="0" applyFont="1" applyFill="1" applyBorder="1" applyAlignment="1" applyProtection="1">
      <alignment horizontal="center" vertical="center"/>
      <protection locked="0"/>
    </xf>
    <xf numFmtId="0" fontId="5" fillId="8" borderId="0" xfId="0" applyFont="1" applyFill="1" applyAlignment="1">
      <alignment horizontal="left"/>
    </xf>
    <xf numFmtId="0" fontId="36" fillId="0" borderId="7" xfId="2" applyBorder="1" applyAlignment="1" applyProtection="1">
      <alignment horizontal="center" vertical="center" wrapText="1"/>
      <protection locked="0"/>
    </xf>
    <xf numFmtId="0" fontId="15" fillId="3" borderId="0" xfId="0" applyFont="1" applyFill="1" applyAlignment="1">
      <alignment horizontal="center" vertical="center"/>
    </xf>
    <xf numFmtId="0" fontId="11" fillId="11" borderId="12" xfId="0" applyFont="1" applyFill="1" applyBorder="1" applyAlignment="1">
      <alignment horizontal="left" vertical="center" wrapText="1" indent="1"/>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12" borderId="8" xfId="0" applyFont="1" applyFill="1" applyBorder="1" applyAlignment="1" applyProtection="1">
      <alignment horizontal="center" vertical="center" wrapText="1"/>
      <protection locked="0"/>
    </xf>
    <xf numFmtId="0" fontId="12" fillId="12" borderId="6" xfId="0" applyFont="1" applyFill="1" applyBorder="1" applyAlignment="1" applyProtection="1">
      <alignment horizontal="center" vertical="center" wrapText="1"/>
      <protection locked="0"/>
    </xf>
    <xf numFmtId="0" fontId="12" fillId="12" borderId="9" xfId="0" applyFont="1" applyFill="1" applyBorder="1" applyAlignment="1" applyProtection="1">
      <alignment horizontal="center" vertical="center" wrapText="1"/>
      <protection locked="0"/>
    </xf>
    <xf numFmtId="0" fontId="12" fillId="12" borderId="10" xfId="0" applyFont="1" applyFill="1" applyBorder="1" applyAlignment="1" applyProtection="1">
      <alignment horizontal="center" vertical="center" wrapText="1"/>
      <protection locked="0"/>
    </xf>
    <xf numFmtId="0" fontId="12" fillId="12" borderId="4" xfId="0" applyFont="1" applyFill="1" applyBorder="1" applyAlignment="1" applyProtection="1">
      <alignment horizontal="center" vertical="center" wrapText="1"/>
      <protection locked="0"/>
    </xf>
    <xf numFmtId="0" fontId="12" fillId="12" borderId="11" xfId="0" applyFont="1" applyFill="1" applyBorder="1" applyAlignment="1" applyProtection="1">
      <alignment horizontal="center" vertical="center" wrapText="1"/>
      <protection locked="0"/>
    </xf>
    <xf numFmtId="0" fontId="18" fillId="15" borderId="26" xfId="0" applyFont="1" applyFill="1" applyBorder="1" applyAlignment="1">
      <alignment horizontal="center"/>
    </xf>
    <xf numFmtId="0" fontId="18" fillId="15" borderId="27" xfId="0" applyFont="1" applyFill="1" applyBorder="1" applyAlignment="1">
      <alignment horizontal="center"/>
    </xf>
    <xf numFmtId="0" fontId="18" fillId="15" borderId="28" xfId="0" applyFont="1" applyFill="1" applyBorder="1" applyAlignment="1">
      <alignment horizontal="center"/>
    </xf>
    <xf numFmtId="0" fontId="25" fillId="0" borderId="25" xfId="0" applyFont="1" applyBorder="1" applyAlignment="1">
      <alignment horizontal="left" vertical="center" wrapText="1" indent="2"/>
    </xf>
    <xf numFmtId="0" fontId="25" fillId="11" borderId="25" xfId="0" applyFont="1" applyFill="1" applyBorder="1" applyAlignment="1">
      <alignment horizontal="left" vertical="center" wrapText="1" indent="2"/>
    </xf>
    <xf numFmtId="0" fontId="34" fillId="17" borderId="0" xfId="0" applyFont="1" applyFill="1" applyAlignment="1">
      <alignment horizontal="left" vertical="center" wrapText="1"/>
    </xf>
  </cellXfs>
  <cellStyles count="3">
    <cellStyle name="Hiperlink" xfId="2" builtinId="8"/>
    <cellStyle name="Moeda" xfId="1" builtinId="4"/>
    <cellStyle name="Normal" xfId="0" builtinId="0"/>
  </cellStyles>
  <dxfs count="1">
    <dxf>
      <font>
        <color rgb="FF006100"/>
      </font>
      <fill>
        <patternFill>
          <bgColor rgb="FFC6EFCE"/>
        </patternFill>
      </fill>
    </dxf>
  </dxfs>
  <tableStyles count="0" defaultTableStyle="TableStyleMedium2" defaultPivotStyle="PivotStyleLight16"/>
  <colors>
    <mruColors>
      <color rgb="FFEBF3FF"/>
      <color rgb="FFEFFDFF"/>
      <color rgb="FFCCFFFF"/>
      <color rgb="FFB1F9A7"/>
      <color rgb="FFD6FAA6"/>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poio!$D$1" lockText="1"/>
</file>

<file path=xl/ctrlProps/ctrlProp10.xml><?xml version="1.0" encoding="utf-8"?>
<formControlPr xmlns="http://schemas.microsoft.com/office/spreadsheetml/2009/9/main" objectType="CheckBox" fmlaLink="Apoio!$D$10" lockText="1"/>
</file>

<file path=xl/ctrlProps/ctrlProp11.xml><?xml version="1.0" encoding="utf-8"?>
<formControlPr xmlns="http://schemas.microsoft.com/office/spreadsheetml/2009/9/main" objectType="CheckBox" fmlaLink="Apoio!$D$11" lockText="1"/>
</file>

<file path=xl/ctrlProps/ctrlProp12.xml><?xml version="1.0" encoding="utf-8"?>
<formControlPr xmlns="http://schemas.microsoft.com/office/spreadsheetml/2009/9/main" objectType="CheckBox" fmlaLink="Apoio!$D$12" lockText="1"/>
</file>

<file path=xl/ctrlProps/ctrlProp13.xml><?xml version="1.0" encoding="utf-8"?>
<formControlPr xmlns="http://schemas.microsoft.com/office/spreadsheetml/2009/9/main" objectType="CheckBox" fmlaLink="Apoio!$D$14" lockText="1"/>
</file>

<file path=xl/ctrlProps/ctrlProp14.xml><?xml version="1.0" encoding="utf-8"?>
<formControlPr xmlns="http://schemas.microsoft.com/office/spreadsheetml/2009/9/main" objectType="CheckBox" fmlaLink="Apoio!$D$15" lockText="1"/>
</file>

<file path=xl/ctrlProps/ctrlProp15.xml><?xml version="1.0" encoding="utf-8"?>
<formControlPr xmlns="http://schemas.microsoft.com/office/spreadsheetml/2009/9/main" objectType="CheckBox" fmlaLink="Apoio!$D$16" lockText="1"/>
</file>

<file path=xl/ctrlProps/ctrlProp16.xml><?xml version="1.0" encoding="utf-8"?>
<formControlPr xmlns="http://schemas.microsoft.com/office/spreadsheetml/2009/9/main" objectType="CheckBox" fmlaLink="Apoio!$D$13" lockText="1"/>
</file>

<file path=xl/ctrlProps/ctrlProp17.xml><?xml version="1.0" encoding="utf-8"?>
<formControlPr xmlns="http://schemas.microsoft.com/office/spreadsheetml/2009/9/main" objectType="CheckBox" fmlaLink="Apoio!$D$17" lockText="1"/>
</file>

<file path=xl/ctrlProps/ctrlProp18.xml><?xml version="1.0" encoding="utf-8"?>
<formControlPr xmlns="http://schemas.microsoft.com/office/spreadsheetml/2009/9/main" objectType="CheckBox" fmlaLink="Apoio!$D$18" lockText="1"/>
</file>

<file path=xl/ctrlProps/ctrlProp19.xml><?xml version="1.0" encoding="utf-8"?>
<formControlPr xmlns="http://schemas.microsoft.com/office/spreadsheetml/2009/9/main" objectType="CheckBox" fmlaLink="Apoio!$D$19" lockText="1"/>
</file>

<file path=xl/ctrlProps/ctrlProp2.xml><?xml version="1.0" encoding="utf-8"?>
<formControlPr xmlns="http://schemas.microsoft.com/office/spreadsheetml/2009/9/main" objectType="CheckBox" fmlaLink="Apoio!$D$2" lockText="1"/>
</file>

<file path=xl/ctrlProps/ctrlProp20.xml><?xml version="1.0" encoding="utf-8"?>
<formControlPr xmlns="http://schemas.microsoft.com/office/spreadsheetml/2009/9/main" objectType="CheckBox" fmlaLink="Apoio!$D$20" lockText="1"/>
</file>

<file path=xl/ctrlProps/ctrlProp21.xml><?xml version="1.0" encoding="utf-8"?>
<formControlPr xmlns="http://schemas.microsoft.com/office/spreadsheetml/2009/9/main" objectType="CheckBox" fmlaLink="Apoio!$D$21" lockText="1"/>
</file>

<file path=xl/ctrlProps/ctrlProp22.xml><?xml version="1.0" encoding="utf-8"?>
<formControlPr xmlns="http://schemas.microsoft.com/office/spreadsheetml/2009/9/main" objectType="CheckBox" fmlaLink="Apoio!$D$22" lockText="1"/>
</file>

<file path=xl/ctrlProps/ctrlProp23.xml><?xml version="1.0" encoding="utf-8"?>
<formControlPr xmlns="http://schemas.microsoft.com/office/spreadsheetml/2009/9/main" objectType="CheckBox" fmlaLink="Apoio!$D$23" lockText="1"/>
</file>

<file path=xl/ctrlProps/ctrlProp24.xml><?xml version="1.0" encoding="utf-8"?>
<formControlPr xmlns="http://schemas.microsoft.com/office/spreadsheetml/2009/9/main" objectType="CheckBox" fmlaLink="Apoio!$D$24" lockText="1"/>
</file>

<file path=xl/ctrlProps/ctrlProp25.xml><?xml version="1.0" encoding="utf-8"?>
<formControlPr xmlns="http://schemas.microsoft.com/office/spreadsheetml/2009/9/main" objectType="CheckBox" fmlaLink="Apoio!$D$26" lockText="1"/>
</file>

<file path=xl/ctrlProps/ctrlProp26.xml><?xml version="1.0" encoding="utf-8"?>
<formControlPr xmlns="http://schemas.microsoft.com/office/spreadsheetml/2009/9/main" objectType="CheckBox" fmlaLink="Apoio!$D$27" lockText="1"/>
</file>

<file path=xl/ctrlProps/ctrlProp27.xml><?xml version="1.0" encoding="utf-8"?>
<formControlPr xmlns="http://schemas.microsoft.com/office/spreadsheetml/2009/9/main" objectType="CheckBox" fmlaLink="Apoio!$D$28" lockText="1"/>
</file>

<file path=xl/ctrlProps/ctrlProp28.xml><?xml version="1.0" encoding="utf-8"?>
<formControlPr xmlns="http://schemas.microsoft.com/office/spreadsheetml/2009/9/main" objectType="CheckBox" fmlaLink="Apoio!$D$31" lockText="1"/>
</file>

<file path=xl/ctrlProps/ctrlProp29.xml><?xml version="1.0" encoding="utf-8"?>
<formControlPr xmlns="http://schemas.microsoft.com/office/spreadsheetml/2009/9/main" objectType="CheckBox" fmlaLink="Apoio!$D$32" lockText="1"/>
</file>

<file path=xl/ctrlProps/ctrlProp3.xml><?xml version="1.0" encoding="utf-8"?>
<formControlPr xmlns="http://schemas.microsoft.com/office/spreadsheetml/2009/9/main" objectType="CheckBox" fmlaLink="Apoio!$D$3" lockText="1"/>
</file>

<file path=xl/ctrlProps/ctrlProp30.xml><?xml version="1.0" encoding="utf-8"?>
<formControlPr xmlns="http://schemas.microsoft.com/office/spreadsheetml/2009/9/main" objectType="CheckBox" fmlaLink="Apoio!$D$35" lockText="1"/>
</file>

<file path=xl/ctrlProps/ctrlProp31.xml><?xml version="1.0" encoding="utf-8"?>
<formControlPr xmlns="http://schemas.microsoft.com/office/spreadsheetml/2009/9/main" objectType="CheckBox" fmlaLink="Apoio!$D$36" lockText="1"/>
</file>

<file path=xl/ctrlProps/ctrlProp32.xml><?xml version="1.0" encoding="utf-8"?>
<formControlPr xmlns="http://schemas.microsoft.com/office/spreadsheetml/2009/9/main" objectType="CheckBox" fmlaLink="Apoio!$D$25" lockText="1"/>
</file>

<file path=xl/ctrlProps/ctrlProp33.xml><?xml version="1.0" encoding="utf-8"?>
<formControlPr xmlns="http://schemas.microsoft.com/office/spreadsheetml/2009/9/main" objectType="CheckBox" fmlaLink="Apoio!$D$29" lockText="1"/>
</file>

<file path=xl/ctrlProps/ctrlProp34.xml><?xml version="1.0" encoding="utf-8"?>
<formControlPr xmlns="http://schemas.microsoft.com/office/spreadsheetml/2009/9/main" objectType="CheckBox" fmlaLink="Apoio!$D$30" lockText="1"/>
</file>

<file path=xl/ctrlProps/ctrlProp35.xml><?xml version="1.0" encoding="utf-8"?>
<formControlPr xmlns="http://schemas.microsoft.com/office/spreadsheetml/2009/9/main" objectType="CheckBox" fmlaLink="Apoio!$D$34" lockText="1"/>
</file>

<file path=xl/ctrlProps/ctrlProp36.xml><?xml version="1.0" encoding="utf-8"?>
<formControlPr xmlns="http://schemas.microsoft.com/office/spreadsheetml/2009/9/main" objectType="CheckBox" fmlaLink="Apoio!$D$33" lockText="1"/>
</file>

<file path=xl/ctrlProps/ctrlProp37.xml><?xml version="1.0" encoding="utf-8"?>
<formControlPr xmlns="http://schemas.microsoft.com/office/spreadsheetml/2009/9/main" objectType="CheckBox" fmlaLink="Apoio!$D$37" lockText="1"/>
</file>

<file path=xl/ctrlProps/ctrlProp38.xml><?xml version="1.0" encoding="utf-8"?>
<formControlPr xmlns="http://schemas.microsoft.com/office/spreadsheetml/2009/9/main" objectType="CheckBox" fmlaLink="Apoio!$D$38" lockText="1"/>
</file>

<file path=xl/ctrlProps/ctrlProp39.xml><?xml version="1.0" encoding="utf-8"?>
<formControlPr xmlns="http://schemas.microsoft.com/office/spreadsheetml/2009/9/main" objectType="CheckBox" fmlaLink="Apoio!$D$39" lockText="1"/>
</file>

<file path=xl/ctrlProps/ctrlProp4.xml><?xml version="1.0" encoding="utf-8"?>
<formControlPr xmlns="http://schemas.microsoft.com/office/spreadsheetml/2009/9/main" objectType="CheckBox" fmlaLink="Apoio!$D$4" lockText="1"/>
</file>

<file path=xl/ctrlProps/ctrlProp40.xml><?xml version="1.0" encoding="utf-8"?>
<formControlPr xmlns="http://schemas.microsoft.com/office/spreadsheetml/2009/9/main" objectType="CheckBox" fmlaLink="Apoio!$D$41" lockText="1"/>
</file>

<file path=xl/ctrlProps/ctrlProp41.xml><?xml version="1.0" encoding="utf-8"?>
<formControlPr xmlns="http://schemas.microsoft.com/office/spreadsheetml/2009/9/main" objectType="CheckBox" fmlaLink="Apoio!$D$40" lockText="1"/>
</file>

<file path=xl/ctrlProps/ctrlProp42.xml><?xml version="1.0" encoding="utf-8"?>
<formControlPr xmlns="http://schemas.microsoft.com/office/spreadsheetml/2009/9/main" objectType="CheckBox" fmlaLink="Apoio!$D$42" lockText="1"/>
</file>

<file path=xl/ctrlProps/ctrlProp43.xml><?xml version="1.0" encoding="utf-8"?>
<formControlPr xmlns="http://schemas.microsoft.com/office/spreadsheetml/2009/9/main" objectType="CheckBox" fmlaLink="Apoio!$D$43" lockText="1"/>
</file>

<file path=xl/ctrlProps/ctrlProp44.xml><?xml version="1.0" encoding="utf-8"?>
<formControlPr xmlns="http://schemas.microsoft.com/office/spreadsheetml/2009/9/main" objectType="CheckBox" fmlaLink="Apoio!$D$44" lockText="1"/>
</file>

<file path=xl/ctrlProps/ctrlProp45.xml><?xml version="1.0" encoding="utf-8"?>
<formControlPr xmlns="http://schemas.microsoft.com/office/spreadsheetml/2009/9/main" objectType="CheckBox" fmlaLink="Apoio!$D$45" lockText="1"/>
</file>

<file path=xl/ctrlProps/ctrlProp46.xml><?xml version="1.0" encoding="utf-8"?>
<formControlPr xmlns="http://schemas.microsoft.com/office/spreadsheetml/2009/9/main" objectType="CheckBox" fmlaLink="Apoio!$D$46" lockText="1"/>
</file>

<file path=xl/ctrlProps/ctrlProp47.xml><?xml version="1.0" encoding="utf-8"?>
<formControlPr xmlns="http://schemas.microsoft.com/office/spreadsheetml/2009/9/main" objectType="CheckBox" fmlaLink="Apoio!$D$47" lockText="1"/>
</file>

<file path=xl/ctrlProps/ctrlProp48.xml><?xml version="1.0" encoding="utf-8"?>
<formControlPr xmlns="http://schemas.microsoft.com/office/spreadsheetml/2009/9/main" objectType="CheckBox" fmlaLink="Apoio!$D$48" lockText="1"/>
</file>

<file path=xl/ctrlProps/ctrlProp49.xml><?xml version="1.0" encoding="utf-8"?>
<formControlPr xmlns="http://schemas.microsoft.com/office/spreadsheetml/2009/9/main" objectType="CheckBox" fmlaLink="Apoio!$D$49" lockText="1"/>
</file>

<file path=xl/ctrlProps/ctrlProp5.xml><?xml version="1.0" encoding="utf-8"?>
<formControlPr xmlns="http://schemas.microsoft.com/office/spreadsheetml/2009/9/main" objectType="CheckBox" fmlaLink="Apoio!$D$5" lockText="1"/>
</file>

<file path=xl/ctrlProps/ctrlProp50.xml><?xml version="1.0" encoding="utf-8"?>
<formControlPr xmlns="http://schemas.microsoft.com/office/spreadsheetml/2009/9/main" objectType="CheckBox" fmlaLink="Apoio!$D$50" lockText="1"/>
</file>

<file path=xl/ctrlProps/ctrlProp51.xml><?xml version="1.0" encoding="utf-8"?>
<formControlPr xmlns="http://schemas.microsoft.com/office/spreadsheetml/2009/9/main" objectType="CheckBox" fmlaLink="Apoio!$D$51" lockText="1"/>
</file>

<file path=xl/ctrlProps/ctrlProp52.xml><?xml version="1.0" encoding="utf-8"?>
<formControlPr xmlns="http://schemas.microsoft.com/office/spreadsheetml/2009/9/main" objectType="CheckBox" fmlaLink="Apoio!$D$52" lockText="1"/>
</file>

<file path=xl/ctrlProps/ctrlProp53.xml><?xml version="1.0" encoding="utf-8"?>
<formControlPr xmlns="http://schemas.microsoft.com/office/spreadsheetml/2009/9/main" objectType="CheckBox" fmlaLink="Apoio!$D$53" lockText="1"/>
</file>

<file path=xl/ctrlProps/ctrlProp54.xml><?xml version="1.0" encoding="utf-8"?>
<formControlPr xmlns="http://schemas.microsoft.com/office/spreadsheetml/2009/9/main" objectType="CheckBox" fmlaLink="Apoio!$D$54" lockText="1"/>
</file>

<file path=xl/ctrlProps/ctrlProp55.xml><?xml version="1.0" encoding="utf-8"?>
<formControlPr xmlns="http://schemas.microsoft.com/office/spreadsheetml/2009/9/main" objectType="CheckBox" fmlaLink="Apoio!$D$55" lockText="1"/>
</file>

<file path=xl/ctrlProps/ctrlProp56.xml><?xml version="1.0" encoding="utf-8"?>
<formControlPr xmlns="http://schemas.microsoft.com/office/spreadsheetml/2009/9/main" objectType="CheckBox" fmlaLink="Apoio!$D$56" lockText="1"/>
</file>

<file path=xl/ctrlProps/ctrlProp57.xml><?xml version="1.0" encoding="utf-8"?>
<formControlPr xmlns="http://schemas.microsoft.com/office/spreadsheetml/2009/9/main" objectType="CheckBox" fmlaLink="Apoio!$D$57" lockText="1"/>
</file>

<file path=xl/ctrlProps/ctrlProp58.xml><?xml version="1.0" encoding="utf-8"?>
<formControlPr xmlns="http://schemas.microsoft.com/office/spreadsheetml/2009/9/main" objectType="CheckBox" fmlaLink="Apoio!$D$58" lockText="1"/>
</file>

<file path=xl/ctrlProps/ctrlProp59.xml><?xml version="1.0" encoding="utf-8"?>
<formControlPr xmlns="http://schemas.microsoft.com/office/spreadsheetml/2009/9/main" objectType="CheckBox" fmlaLink="Apoio!$D$59" lockText="1"/>
</file>

<file path=xl/ctrlProps/ctrlProp6.xml><?xml version="1.0" encoding="utf-8"?>
<formControlPr xmlns="http://schemas.microsoft.com/office/spreadsheetml/2009/9/main" objectType="CheckBox" fmlaLink="Apoio!$D$6" lockText="1"/>
</file>

<file path=xl/ctrlProps/ctrlProp60.xml><?xml version="1.0" encoding="utf-8"?>
<formControlPr xmlns="http://schemas.microsoft.com/office/spreadsheetml/2009/9/main" objectType="CheckBox" fmlaLink="Apoio!$D$60" lockText="1"/>
</file>

<file path=xl/ctrlProps/ctrlProp61.xml><?xml version="1.0" encoding="utf-8"?>
<formControlPr xmlns="http://schemas.microsoft.com/office/spreadsheetml/2009/9/main" objectType="CheckBox" fmlaLink="Apoio!$D$61" lockText="1"/>
</file>

<file path=xl/ctrlProps/ctrlProp62.xml><?xml version="1.0" encoding="utf-8"?>
<formControlPr xmlns="http://schemas.microsoft.com/office/spreadsheetml/2009/9/main" objectType="CheckBox" fmlaLink="Apoio!$D$62" lockText="1"/>
</file>

<file path=xl/ctrlProps/ctrlProp63.xml><?xml version="1.0" encoding="utf-8"?>
<formControlPr xmlns="http://schemas.microsoft.com/office/spreadsheetml/2009/9/main" objectType="CheckBox" fmlaLink="Apoio!$D$63" lockText="1"/>
</file>

<file path=xl/ctrlProps/ctrlProp64.xml><?xml version="1.0" encoding="utf-8"?>
<formControlPr xmlns="http://schemas.microsoft.com/office/spreadsheetml/2009/9/main" objectType="CheckBox" fmlaLink="Apoio!$D$64" lockText="1"/>
</file>

<file path=xl/ctrlProps/ctrlProp65.xml><?xml version="1.0" encoding="utf-8"?>
<formControlPr xmlns="http://schemas.microsoft.com/office/spreadsheetml/2009/9/main" objectType="CheckBox" fmlaLink="Apoio!$D$65" lockText="1"/>
</file>

<file path=xl/ctrlProps/ctrlProp66.xml><?xml version="1.0" encoding="utf-8"?>
<formControlPr xmlns="http://schemas.microsoft.com/office/spreadsheetml/2009/9/main" objectType="CheckBox" fmlaLink="Apoio!$D$66" lockText="1"/>
</file>

<file path=xl/ctrlProps/ctrlProp67.xml><?xml version="1.0" encoding="utf-8"?>
<formControlPr xmlns="http://schemas.microsoft.com/office/spreadsheetml/2009/9/main" objectType="CheckBox" fmlaLink="Apoio!$D$67" lockText="1"/>
</file>

<file path=xl/ctrlProps/ctrlProp68.xml><?xml version="1.0" encoding="utf-8"?>
<formControlPr xmlns="http://schemas.microsoft.com/office/spreadsheetml/2009/9/main" objectType="CheckBox" fmlaLink="Apoio!$D$68" lockText="1"/>
</file>

<file path=xl/ctrlProps/ctrlProp69.xml><?xml version="1.0" encoding="utf-8"?>
<formControlPr xmlns="http://schemas.microsoft.com/office/spreadsheetml/2009/9/main" objectType="CheckBox" fmlaLink="Apoio!$D$69" lockText="1"/>
</file>

<file path=xl/ctrlProps/ctrlProp7.xml><?xml version="1.0" encoding="utf-8"?>
<formControlPr xmlns="http://schemas.microsoft.com/office/spreadsheetml/2009/9/main" objectType="CheckBox" fmlaLink="Apoio!$D$7" lockText="1"/>
</file>

<file path=xl/ctrlProps/ctrlProp70.xml><?xml version="1.0" encoding="utf-8"?>
<formControlPr xmlns="http://schemas.microsoft.com/office/spreadsheetml/2009/9/main" objectType="CheckBox" fmlaLink="Apoio!$D$70" lockText="1"/>
</file>

<file path=xl/ctrlProps/ctrlProp71.xml><?xml version="1.0" encoding="utf-8"?>
<formControlPr xmlns="http://schemas.microsoft.com/office/spreadsheetml/2009/9/main" objectType="CheckBox" fmlaLink="Apoio!$D$71" lockText="1"/>
</file>

<file path=xl/ctrlProps/ctrlProp72.xml><?xml version="1.0" encoding="utf-8"?>
<formControlPr xmlns="http://schemas.microsoft.com/office/spreadsheetml/2009/9/main" objectType="CheckBox" fmlaLink="Apoio!$D$72" lockText="1"/>
</file>

<file path=xl/ctrlProps/ctrlProp73.xml><?xml version="1.0" encoding="utf-8"?>
<formControlPr xmlns="http://schemas.microsoft.com/office/spreadsheetml/2009/9/main" objectType="CheckBox" fmlaLink="Apoio!$D$73" lockText="1"/>
</file>

<file path=xl/ctrlProps/ctrlProp74.xml><?xml version="1.0" encoding="utf-8"?>
<formControlPr xmlns="http://schemas.microsoft.com/office/spreadsheetml/2009/9/main" objectType="CheckBox" fmlaLink="Apoio!$D$74" lockText="1"/>
</file>

<file path=xl/ctrlProps/ctrlProp75.xml><?xml version="1.0" encoding="utf-8"?>
<formControlPr xmlns="http://schemas.microsoft.com/office/spreadsheetml/2009/9/main" objectType="CheckBox" fmlaLink="Apoio!$D$75" lockText="1"/>
</file>

<file path=xl/ctrlProps/ctrlProp76.xml><?xml version="1.0" encoding="utf-8"?>
<formControlPr xmlns="http://schemas.microsoft.com/office/spreadsheetml/2009/9/main" objectType="CheckBox" fmlaLink="Apoio!$D$76" lockText="1"/>
</file>

<file path=xl/ctrlProps/ctrlProp77.xml><?xml version="1.0" encoding="utf-8"?>
<formControlPr xmlns="http://schemas.microsoft.com/office/spreadsheetml/2009/9/main" objectType="CheckBox" fmlaLink="Apoio!$D$77" lockText="1"/>
</file>

<file path=xl/ctrlProps/ctrlProp78.xml><?xml version="1.0" encoding="utf-8"?>
<formControlPr xmlns="http://schemas.microsoft.com/office/spreadsheetml/2009/9/main" objectType="CheckBox" fmlaLink="Apoio!$D$78" lockText="1"/>
</file>

<file path=xl/ctrlProps/ctrlProp79.xml><?xml version="1.0" encoding="utf-8"?>
<formControlPr xmlns="http://schemas.microsoft.com/office/spreadsheetml/2009/9/main" objectType="CheckBox" fmlaLink="Apoio!$D$79" lockText="1"/>
</file>

<file path=xl/ctrlProps/ctrlProp8.xml><?xml version="1.0" encoding="utf-8"?>
<formControlPr xmlns="http://schemas.microsoft.com/office/spreadsheetml/2009/9/main" objectType="CheckBox" fmlaLink="Apoio!$D$8" lockText="1"/>
</file>

<file path=xl/ctrlProps/ctrlProp9.xml><?xml version="1.0" encoding="utf-8"?>
<formControlPr xmlns="http://schemas.microsoft.com/office/spreadsheetml/2009/9/main" objectType="CheckBox" fmlaLink="Apoio!$D$9"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31</xdr:row>
          <xdr:rowOff>0</xdr:rowOff>
        </xdr:from>
        <xdr:to>
          <xdr:col>2</xdr:col>
          <xdr:colOff>1085850</xdr:colOff>
          <xdr:row>32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Afonso Cláudio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2</xdr:col>
          <xdr:colOff>1085850</xdr:colOff>
          <xdr:row>33</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Água Doce do Norte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33</xdr:row>
          <xdr:rowOff>0</xdr:rowOff>
        </xdr:from>
        <xdr:to>
          <xdr:col>2</xdr:col>
          <xdr:colOff>1085850</xdr:colOff>
          <xdr:row>34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Águia Branca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190500</xdr:rowOff>
        </xdr:from>
        <xdr:to>
          <xdr:col>2</xdr:col>
          <xdr:colOff>1085850</xdr:colOff>
          <xdr:row>35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Alegre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35</xdr:row>
          <xdr:rowOff>9525</xdr:rowOff>
        </xdr:from>
        <xdr:to>
          <xdr:col>2</xdr:col>
          <xdr:colOff>1085850</xdr:colOff>
          <xdr:row>35</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Alfredo Chaves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219075</xdr:rowOff>
        </xdr:from>
        <xdr:to>
          <xdr:col>2</xdr:col>
          <xdr:colOff>1085850</xdr:colOff>
          <xdr:row>36</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Alto Rio Novo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36</xdr:row>
          <xdr:rowOff>190500</xdr:rowOff>
        </xdr:from>
        <xdr:to>
          <xdr:col>2</xdr:col>
          <xdr:colOff>1085850</xdr:colOff>
          <xdr:row>38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Anchieta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1581150</xdr:colOff>
          <xdr:row>37</xdr:row>
          <xdr:rowOff>219075</xdr:rowOff>
        </xdr:from>
        <xdr:to>
          <xdr:col>2</xdr:col>
          <xdr:colOff>1085850</xdr:colOff>
          <xdr:row>39</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Apiacá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38</xdr:row>
          <xdr:rowOff>190500</xdr:rowOff>
        </xdr:from>
        <xdr:to>
          <xdr:col>2</xdr:col>
          <xdr:colOff>1085850</xdr:colOff>
          <xdr:row>40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Aracruz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39</xdr:row>
          <xdr:rowOff>180975</xdr:rowOff>
        </xdr:from>
        <xdr:to>
          <xdr:col>2</xdr:col>
          <xdr:colOff>1085850</xdr:colOff>
          <xdr:row>41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Atilio Vivacqua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41</xdr:row>
          <xdr:rowOff>0</xdr:rowOff>
        </xdr:from>
        <xdr:to>
          <xdr:col>2</xdr:col>
          <xdr:colOff>1085850</xdr:colOff>
          <xdr:row>42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Baixo Guandu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41</xdr:row>
          <xdr:rowOff>190500</xdr:rowOff>
        </xdr:from>
        <xdr:to>
          <xdr:col>2</xdr:col>
          <xdr:colOff>1266825</xdr:colOff>
          <xdr:row>43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Barra de São Francisco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43</xdr:row>
          <xdr:rowOff>180975</xdr:rowOff>
        </xdr:from>
        <xdr:to>
          <xdr:col>2</xdr:col>
          <xdr:colOff>1114425</xdr:colOff>
          <xdr:row>45</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Bom Jesus do Norte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44</xdr:row>
          <xdr:rowOff>180975</xdr:rowOff>
        </xdr:from>
        <xdr:to>
          <xdr:col>2</xdr:col>
          <xdr:colOff>1085850</xdr:colOff>
          <xdr:row>46</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Brejetuba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45</xdr:row>
          <xdr:rowOff>171450</xdr:rowOff>
        </xdr:from>
        <xdr:to>
          <xdr:col>2</xdr:col>
          <xdr:colOff>1285875</xdr:colOff>
          <xdr:row>47</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Cachoeiro de Itapemirim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1571625</xdr:colOff>
          <xdr:row>42</xdr:row>
          <xdr:rowOff>190500</xdr:rowOff>
        </xdr:from>
        <xdr:to>
          <xdr:col>2</xdr:col>
          <xdr:colOff>1085850</xdr:colOff>
          <xdr:row>44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Boa Esperança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46</xdr:row>
          <xdr:rowOff>190500</xdr:rowOff>
        </xdr:from>
        <xdr:to>
          <xdr:col>2</xdr:col>
          <xdr:colOff>1085850</xdr:colOff>
          <xdr:row>48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Cariacica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47</xdr:row>
          <xdr:rowOff>190500</xdr:rowOff>
        </xdr:from>
        <xdr:to>
          <xdr:col>2</xdr:col>
          <xdr:colOff>1085850</xdr:colOff>
          <xdr:row>49</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Castelo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48</xdr:row>
          <xdr:rowOff>180975</xdr:rowOff>
        </xdr:from>
        <xdr:to>
          <xdr:col>2</xdr:col>
          <xdr:colOff>1095375</xdr:colOff>
          <xdr:row>50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Colatina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49</xdr:row>
          <xdr:rowOff>190500</xdr:rowOff>
        </xdr:from>
        <xdr:to>
          <xdr:col>2</xdr:col>
          <xdr:colOff>1247775</xdr:colOff>
          <xdr:row>50</xdr:row>
          <xdr:rowOff>152400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Conceição da Barra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161925</xdr:rowOff>
        </xdr:from>
        <xdr:to>
          <xdr:col>3</xdr:col>
          <xdr:colOff>1143000</xdr:colOff>
          <xdr:row>31</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Conceição do Castelo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xdr:row>
          <xdr:rowOff>0</xdr:rowOff>
        </xdr:from>
        <xdr:to>
          <xdr:col>3</xdr:col>
          <xdr:colOff>1333500</xdr:colOff>
          <xdr:row>32</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Divino de São Lourenço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3</xdr:col>
          <xdr:colOff>1143000</xdr:colOff>
          <xdr:row>34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Domingos Martins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34</xdr:row>
          <xdr:rowOff>0</xdr:rowOff>
        </xdr:from>
        <xdr:to>
          <xdr:col>3</xdr:col>
          <xdr:colOff>1143000</xdr:colOff>
          <xdr:row>35</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Dores do Rio Preto</a:t>
              </a:r>
            </a:p>
          </xdr:txBody>
        </xdr:sp>
        <xdr:clientData/>
      </xdr:twoCellAnchor>
    </mc:Choice>
    <mc:Fallback/>
  </mc:AlternateContent>
  <xdr:twoCellAnchor editAs="oneCell">
    <xdr:from>
      <xdr:col>3</xdr:col>
      <xdr:colOff>19050</xdr:colOff>
      <xdr:row>37</xdr:row>
      <xdr:rowOff>0</xdr:rowOff>
    </xdr:from>
    <xdr:to>
      <xdr:col>3</xdr:col>
      <xdr:colOff>1104900</xdr:colOff>
      <xdr:row>38</xdr:row>
      <xdr:rowOff>9525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Ecoporanga</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35</xdr:row>
          <xdr:rowOff>209550</xdr:rowOff>
        </xdr:from>
        <xdr:to>
          <xdr:col>3</xdr:col>
          <xdr:colOff>1143000</xdr:colOff>
          <xdr:row>36</xdr:row>
          <xdr:rowOff>171450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Fundão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0</xdr:rowOff>
        </xdr:from>
        <xdr:to>
          <xdr:col>3</xdr:col>
          <xdr:colOff>1133475</xdr:colOff>
          <xdr:row>38</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Governador Lindenberg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0</xdr:rowOff>
        </xdr:from>
        <xdr:to>
          <xdr:col>3</xdr:col>
          <xdr:colOff>1133475</xdr:colOff>
          <xdr:row>39</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mc:Choice>
    <mc:Fallback/>
  </mc:AlternateContent>
  <xdr:twoCellAnchor editAs="oneCell">
    <xdr:from>
      <xdr:col>3</xdr:col>
      <xdr:colOff>19050</xdr:colOff>
      <xdr:row>39</xdr:row>
      <xdr:rowOff>0</xdr:rowOff>
    </xdr:from>
    <xdr:to>
      <xdr:col>3</xdr:col>
      <xdr:colOff>1104900</xdr:colOff>
      <xdr:row>40</xdr:row>
      <xdr:rowOff>9525</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Guarapari</a:t>
          </a:r>
        </a:p>
      </xdr:txBody>
    </xdr:sp>
    <xdr:clientData/>
  </xdr:twoCellAnchor>
  <xdr:twoCellAnchor editAs="oneCell">
    <xdr:from>
      <xdr:col>3</xdr:col>
      <xdr:colOff>28575</xdr:colOff>
      <xdr:row>40</xdr:row>
      <xdr:rowOff>0</xdr:rowOff>
    </xdr:from>
    <xdr:to>
      <xdr:col>3</xdr:col>
      <xdr:colOff>1114425</xdr:colOff>
      <xdr:row>41</xdr:row>
      <xdr:rowOff>9525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Ibatiba</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41</xdr:row>
          <xdr:rowOff>0</xdr:rowOff>
        </xdr:from>
        <xdr:to>
          <xdr:col>3</xdr:col>
          <xdr:colOff>1133475</xdr:colOff>
          <xdr:row>42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Ibiraçu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0</xdr:rowOff>
        </xdr:from>
        <xdr:to>
          <xdr:col>3</xdr:col>
          <xdr:colOff>1133475</xdr:colOff>
          <xdr:row>43</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Ibitirama</a:t>
              </a:r>
            </a:p>
          </xdr:txBody>
        </xdr:sp>
        <xdr:clientData/>
      </xdr:twoCellAnchor>
    </mc:Choice>
    <mc:Fallback/>
  </mc:AlternateContent>
  <xdr:twoCellAnchor editAs="oneCell">
    <xdr:from>
      <xdr:col>3</xdr:col>
      <xdr:colOff>19050</xdr:colOff>
      <xdr:row>43</xdr:row>
      <xdr:rowOff>0</xdr:rowOff>
    </xdr:from>
    <xdr:to>
      <xdr:col>3</xdr:col>
      <xdr:colOff>1104900</xdr:colOff>
      <xdr:row>44</xdr:row>
      <xdr:rowOff>9525</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Iconha</a:t>
          </a:r>
        </a:p>
      </xdr:txBody>
    </xdr:sp>
    <xdr:clientData/>
  </xdr:twoCellAnchor>
  <xdr:twoCellAnchor editAs="oneCell">
    <xdr:from>
      <xdr:col>3</xdr:col>
      <xdr:colOff>28575</xdr:colOff>
      <xdr:row>44</xdr:row>
      <xdr:rowOff>0</xdr:rowOff>
    </xdr:from>
    <xdr:to>
      <xdr:col>3</xdr:col>
      <xdr:colOff>1114425</xdr:colOff>
      <xdr:row>45</xdr:row>
      <xdr:rowOff>9525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Irupi</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45</xdr:row>
          <xdr:rowOff>0</xdr:rowOff>
        </xdr:from>
        <xdr:to>
          <xdr:col>3</xdr:col>
          <xdr:colOff>1133475</xdr:colOff>
          <xdr:row>46</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Itaguaçu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0</xdr:rowOff>
        </xdr:from>
        <xdr:to>
          <xdr:col>3</xdr:col>
          <xdr:colOff>1133475</xdr:colOff>
          <xdr:row>47</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Itapemirim</a:t>
              </a:r>
            </a:p>
          </xdr:txBody>
        </xdr:sp>
        <xdr:clientData/>
      </xdr:twoCellAnchor>
    </mc:Choice>
    <mc:Fallback/>
  </mc:AlternateContent>
  <xdr:twoCellAnchor editAs="oneCell">
    <xdr:from>
      <xdr:col>3</xdr:col>
      <xdr:colOff>19050</xdr:colOff>
      <xdr:row>47</xdr:row>
      <xdr:rowOff>0</xdr:rowOff>
    </xdr:from>
    <xdr:to>
      <xdr:col>3</xdr:col>
      <xdr:colOff>1104900</xdr:colOff>
      <xdr:row>48</xdr:row>
      <xdr:rowOff>9525</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Itarana</a:t>
          </a:r>
        </a:p>
      </xdr:txBody>
    </xdr:sp>
    <xdr:clientData/>
  </xdr:twoCellAnchor>
  <xdr:twoCellAnchor editAs="oneCell">
    <xdr:from>
      <xdr:col>3</xdr:col>
      <xdr:colOff>19050</xdr:colOff>
      <xdr:row>48</xdr:row>
      <xdr:rowOff>0</xdr:rowOff>
    </xdr:from>
    <xdr:to>
      <xdr:col>3</xdr:col>
      <xdr:colOff>1104900</xdr:colOff>
      <xdr:row>49</xdr:row>
      <xdr:rowOff>9525</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Iúna</a:t>
          </a:r>
        </a:p>
      </xdr:txBody>
    </xdr:sp>
    <xdr:clientData/>
  </xdr:twoCellAnchor>
  <xdr:twoCellAnchor editAs="oneCell">
    <xdr:from>
      <xdr:col>3</xdr:col>
      <xdr:colOff>19050</xdr:colOff>
      <xdr:row>49</xdr:row>
      <xdr:rowOff>0</xdr:rowOff>
    </xdr:from>
    <xdr:to>
      <xdr:col>3</xdr:col>
      <xdr:colOff>1104900</xdr:colOff>
      <xdr:row>50</xdr:row>
      <xdr:rowOff>9525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Jaguaré</a:t>
          </a:r>
        </a:p>
      </xdr:txBody>
    </xdr:sp>
    <xdr:clientData/>
  </xdr:twoCellAnchor>
  <xdr:twoCellAnchor editAs="oneCell">
    <xdr:from>
      <xdr:col>3</xdr:col>
      <xdr:colOff>19050</xdr:colOff>
      <xdr:row>50</xdr:row>
      <xdr:rowOff>0</xdr:rowOff>
    </xdr:from>
    <xdr:to>
      <xdr:col>3</xdr:col>
      <xdr:colOff>1104900</xdr:colOff>
      <xdr:row>51</xdr:row>
      <xdr:rowOff>9525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Jerônimo Monteiro</a:t>
          </a:r>
        </a:p>
      </xdr:txBody>
    </xdr:sp>
    <xdr:clientData/>
  </xdr:twoCellAnchor>
  <xdr:twoCellAnchor editAs="oneCell">
    <xdr:from>
      <xdr:col>5</xdr:col>
      <xdr:colOff>9525</xdr:colOff>
      <xdr:row>31</xdr:row>
      <xdr:rowOff>0</xdr:rowOff>
    </xdr:from>
    <xdr:to>
      <xdr:col>5</xdr:col>
      <xdr:colOff>1095375</xdr:colOff>
      <xdr:row>32</xdr:row>
      <xdr:rowOff>9525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João Neiva</a:t>
          </a:r>
        </a:p>
      </xdr:txBody>
    </xdr:sp>
    <xdr:clientData/>
  </xdr:twoCellAnchor>
  <xdr:twoCellAnchor editAs="oneCell">
    <xdr:from>
      <xdr:col>5</xdr:col>
      <xdr:colOff>19050</xdr:colOff>
      <xdr:row>32</xdr:row>
      <xdr:rowOff>0</xdr:rowOff>
    </xdr:from>
    <xdr:to>
      <xdr:col>5</xdr:col>
      <xdr:colOff>1104900</xdr:colOff>
      <xdr:row>33</xdr:row>
      <xdr:rowOff>9525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Laranja da Terra</a:t>
          </a:r>
        </a:p>
      </xdr:txBody>
    </xdr:sp>
    <xdr:clientData/>
  </xdr:twoCellAnchor>
  <xdr:twoCellAnchor editAs="oneCell">
    <xdr:from>
      <xdr:col>5</xdr:col>
      <xdr:colOff>19050</xdr:colOff>
      <xdr:row>33</xdr:row>
      <xdr:rowOff>0</xdr:rowOff>
    </xdr:from>
    <xdr:to>
      <xdr:col>5</xdr:col>
      <xdr:colOff>1104900</xdr:colOff>
      <xdr:row>34</xdr:row>
      <xdr:rowOff>9525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Linhares</a:t>
          </a:r>
        </a:p>
      </xdr:txBody>
    </xdr:sp>
    <xdr:clientData/>
  </xdr:twoCellAnchor>
  <xdr:twoCellAnchor editAs="oneCell">
    <xdr:from>
      <xdr:col>5</xdr:col>
      <xdr:colOff>19050</xdr:colOff>
      <xdr:row>34</xdr:row>
      <xdr:rowOff>0</xdr:rowOff>
    </xdr:from>
    <xdr:to>
      <xdr:col>5</xdr:col>
      <xdr:colOff>1104900</xdr:colOff>
      <xdr:row>35</xdr:row>
      <xdr:rowOff>9525</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Mantenópolis</a:t>
          </a:r>
        </a:p>
      </xdr:txBody>
    </xdr:sp>
    <xdr:clientData/>
  </xdr:twoCellAnchor>
  <xdr:twoCellAnchor editAs="oneCell">
    <xdr:from>
      <xdr:col>5</xdr:col>
      <xdr:colOff>9525</xdr:colOff>
      <xdr:row>31</xdr:row>
      <xdr:rowOff>180975</xdr:rowOff>
    </xdr:from>
    <xdr:to>
      <xdr:col>5</xdr:col>
      <xdr:colOff>1095375</xdr:colOff>
      <xdr:row>32</xdr:row>
      <xdr:rowOff>187187</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Marataízes</a:t>
          </a:r>
        </a:p>
      </xdr:txBody>
    </xdr:sp>
    <xdr:clientData/>
  </xdr:twoCellAnchor>
  <xdr:twoCellAnchor editAs="oneCell">
    <xdr:from>
      <xdr:col>5</xdr:col>
      <xdr:colOff>19050</xdr:colOff>
      <xdr:row>36</xdr:row>
      <xdr:rowOff>0</xdr:rowOff>
    </xdr:from>
    <xdr:to>
      <xdr:col>5</xdr:col>
      <xdr:colOff>1104900</xdr:colOff>
      <xdr:row>37</xdr:row>
      <xdr:rowOff>9525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Marechal Floriano</a:t>
          </a:r>
        </a:p>
      </xdr:txBody>
    </xdr:sp>
    <xdr:clientData/>
  </xdr:twoCellAnchor>
  <xdr:twoCellAnchor editAs="oneCell">
    <xdr:from>
      <xdr:col>5</xdr:col>
      <xdr:colOff>19050</xdr:colOff>
      <xdr:row>37</xdr:row>
      <xdr:rowOff>0</xdr:rowOff>
    </xdr:from>
    <xdr:to>
      <xdr:col>5</xdr:col>
      <xdr:colOff>1104900</xdr:colOff>
      <xdr:row>38</xdr:row>
      <xdr:rowOff>9525</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Marilândia</a:t>
          </a:r>
        </a:p>
      </xdr:txBody>
    </xdr:sp>
    <xdr:clientData/>
  </xdr:twoCellAnchor>
  <xdr:twoCellAnchor editAs="oneCell">
    <xdr:from>
      <xdr:col>5</xdr:col>
      <xdr:colOff>19050</xdr:colOff>
      <xdr:row>38</xdr:row>
      <xdr:rowOff>0</xdr:rowOff>
    </xdr:from>
    <xdr:to>
      <xdr:col>5</xdr:col>
      <xdr:colOff>1104900</xdr:colOff>
      <xdr:row>39</xdr:row>
      <xdr:rowOff>9525</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Mimoso do Sul</a:t>
          </a:r>
        </a:p>
      </xdr:txBody>
    </xdr:sp>
    <xdr:clientData/>
  </xdr:twoCellAnchor>
  <xdr:twoCellAnchor editAs="oneCell">
    <xdr:from>
      <xdr:col>5</xdr:col>
      <xdr:colOff>9525</xdr:colOff>
      <xdr:row>39</xdr:row>
      <xdr:rowOff>0</xdr:rowOff>
    </xdr:from>
    <xdr:to>
      <xdr:col>5</xdr:col>
      <xdr:colOff>1095375</xdr:colOff>
      <xdr:row>40</xdr:row>
      <xdr:rowOff>9525</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Montanha</a:t>
          </a:r>
        </a:p>
      </xdr:txBody>
    </xdr:sp>
    <xdr:clientData/>
  </xdr:twoCellAnchor>
  <xdr:twoCellAnchor editAs="oneCell">
    <xdr:from>
      <xdr:col>5</xdr:col>
      <xdr:colOff>19050</xdr:colOff>
      <xdr:row>40</xdr:row>
      <xdr:rowOff>0</xdr:rowOff>
    </xdr:from>
    <xdr:to>
      <xdr:col>5</xdr:col>
      <xdr:colOff>1104900</xdr:colOff>
      <xdr:row>41</xdr:row>
      <xdr:rowOff>9525</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Mucurici</a:t>
          </a:r>
        </a:p>
      </xdr:txBody>
    </xdr:sp>
    <xdr:clientData/>
  </xdr:twoCellAnchor>
  <xdr:twoCellAnchor editAs="oneCell">
    <xdr:from>
      <xdr:col>5</xdr:col>
      <xdr:colOff>19050</xdr:colOff>
      <xdr:row>41</xdr:row>
      <xdr:rowOff>0</xdr:rowOff>
    </xdr:from>
    <xdr:to>
      <xdr:col>5</xdr:col>
      <xdr:colOff>1104900</xdr:colOff>
      <xdr:row>42</xdr:row>
      <xdr:rowOff>9525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Muniz Freire</a:t>
          </a:r>
        </a:p>
      </xdr:txBody>
    </xdr:sp>
    <xdr:clientData/>
  </xdr:twoCellAnchor>
  <xdr:twoCellAnchor editAs="oneCell">
    <xdr:from>
      <xdr:col>5</xdr:col>
      <xdr:colOff>19050</xdr:colOff>
      <xdr:row>42</xdr:row>
      <xdr:rowOff>0</xdr:rowOff>
    </xdr:from>
    <xdr:to>
      <xdr:col>5</xdr:col>
      <xdr:colOff>1104900</xdr:colOff>
      <xdr:row>43</xdr:row>
      <xdr:rowOff>9525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Muqui</a:t>
          </a:r>
        </a:p>
      </xdr:txBody>
    </xdr:sp>
    <xdr:clientData/>
  </xdr:twoCellAnchor>
  <xdr:twoCellAnchor editAs="oneCell">
    <xdr:from>
      <xdr:col>5</xdr:col>
      <xdr:colOff>9525</xdr:colOff>
      <xdr:row>43</xdr:row>
      <xdr:rowOff>0</xdr:rowOff>
    </xdr:from>
    <xdr:to>
      <xdr:col>5</xdr:col>
      <xdr:colOff>1095375</xdr:colOff>
      <xdr:row>44</xdr:row>
      <xdr:rowOff>9525</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Nova Venécia</a:t>
          </a:r>
        </a:p>
      </xdr:txBody>
    </xdr:sp>
    <xdr:clientData/>
  </xdr:twoCellAnchor>
  <xdr:twoCellAnchor editAs="oneCell">
    <xdr:from>
      <xdr:col>5</xdr:col>
      <xdr:colOff>19050</xdr:colOff>
      <xdr:row>44</xdr:row>
      <xdr:rowOff>0</xdr:rowOff>
    </xdr:from>
    <xdr:to>
      <xdr:col>5</xdr:col>
      <xdr:colOff>1104900</xdr:colOff>
      <xdr:row>45</xdr:row>
      <xdr:rowOff>9525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Pancas</a:t>
          </a:r>
        </a:p>
      </xdr:txBody>
    </xdr:sp>
    <xdr:clientData/>
  </xdr:twoCellAnchor>
  <xdr:twoCellAnchor editAs="oneCell">
    <xdr:from>
      <xdr:col>5</xdr:col>
      <xdr:colOff>19050</xdr:colOff>
      <xdr:row>45</xdr:row>
      <xdr:rowOff>0</xdr:rowOff>
    </xdr:from>
    <xdr:to>
      <xdr:col>5</xdr:col>
      <xdr:colOff>1104900</xdr:colOff>
      <xdr:row>46</xdr:row>
      <xdr:rowOff>9525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Pedro Canário</a:t>
          </a:r>
        </a:p>
      </xdr:txBody>
    </xdr:sp>
    <xdr:clientData/>
  </xdr:twoCellAnchor>
  <xdr:twoCellAnchor editAs="oneCell">
    <xdr:from>
      <xdr:col>5</xdr:col>
      <xdr:colOff>19050</xdr:colOff>
      <xdr:row>46</xdr:row>
      <xdr:rowOff>0</xdr:rowOff>
    </xdr:from>
    <xdr:to>
      <xdr:col>5</xdr:col>
      <xdr:colOff>1104900</xdr:colOff>
      <xdr:row>47</xdr:row>
      <xdr:rowOff>9525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Pinheiros</a:t>
          </a:r>
        </a:p>
      </xdr:txBody>
    </xdr:sp>
    <xdr:clientData/>
  </xdr:twoCellAnchor>
  <xdr:twoCellAnchor editAs="oneCell">
    <xdr:from>
      <xdr:col>5</xdr:col>
      <xdr:colOff>9525</xdr:colOff>
      <xdr:row>47</xdr:row>
      <xdr:rowOff>0</xdr:rowOff>
    </xdr:from>
    <xdr:to>
      <xdr:col>5</xdr:col>
      <xdr:colOff>1095375</xdr:colOff>
      <xdr:row>48</xdr:row>
      <xdr:rowOff>9525</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Piúma</a:t>
          </a:r>
        </a:p>
      </xdr:txBody>
    </xdr:sp>
    <xdr:clientData/>
  </xdr:twoCellAnchor>
  <xdr:twoCellAnchor editAs="oneCell">
    <xdr:from>
      <xdr:col>5</xdr:col>
      <xdr:colOff>9525</xdr:colOff>
      <xdr:row>48</xdr:row>
      <xdr:rowOff>0</xdr:rowOff>
    </xdr:from>
    <xdr:to>
      <xdr:col>5</xdr:col>
      <xdr:colOff>1095375</xdr:colOff>
      <xdr:row>49</xdr:row>
      <xdr:rowOff>9525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Ponto Belo</a:t>
          </a:r>
        </a:p>
      </xdr:txBody>
    </xdr:sp>
    <xdr:clientData/>
  </xdr:twoCellAnchor>
  <xdr:twoCellAnchor editAs="oneCell">
    <xdr:from>
      <xdr:col>5</xdr:col>
      <xdr:colOff>9525</xdr:colOff>
      <xdr:row>49</xdr:row>
      <xdr:rowOff>0</xdr:rowOff>
    </xdr:from>
    <xdr:to>
      <xdr:col>5</xdr:col>
      <xdr:colOff>1095375</xdr:colOff>
      <xdr:row>50</xdr:row>
      <xdr:rowOff>9525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Presidente Kennedy</a:t>
          </a:r>
        </a:p>
      </xdr:txBody>
    </xdr:sp>
    <xdr:clientData/>
  </xdr:twoCellAnchor>
  <xdr:twoCellAnchor editAs="oneCell">
    <xdr:from>
      <xdr:col>5</xdr:col>
      <xdr:colOff>9525</xdr:colOff>
      <xdr:row>50</xdr:row>
      <xdr:rowOff>0</xdr:rowOff>
    </xdr:from>
    <xdr:to>
      <xdr:col>5</xdr:col>
      <xdr:colOff>1095375</xdr:colOff>
      <xdr:row>51</xdr:row>
      <xdr:rowOff>9525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xdr:twoCellAnchor editAs="oneCell">
    <xdr:from>
      <xdr:col>7</xdr:col>
      <xdr:colOff>9525</xdr:colOff>
      <xdr:row>31</xdr:row>
      <xdr:rowOff>0</xdr:rowOff>
    </xdr:from>
    <xdr:to>
      <xdr:col>7</xdr:col>
      <xdr:colOff>1095375</xdr:colOff>
      <xdr:row>32</xdr:row>
      <xdr:rowOff>9525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xdr:twoCellAnchor editAs="oneCell">
    <xdr:from>
      <xdr:col>7</xdr:col>
      <xdr:colOff>9525</xdr:colOff>
      <xdr:row>32</xdr:row>
      <xdr:rowOff>0</xdr:rowOff>
    </xdr:from>
    <xdr:to>
      <xdr:col>7</xdr:col>
      <xdr:colOff>1095375</xdr:colOff>
      <xdr:row>33</xdr:row>
      <xdr:rowOff>9525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xdr:twoCellAnchor editAs="oneCell">
    <xdr:from>
      <xdr:col>7</xdr:col>
      <xdr:colOff>9525</xdr:colOff>
      <xdr:row>33</xdr:row>
      <xdr:rowOff>0</xdr:rowOff>
    </xdr:from>
    <xdr:to>
      <xdr:col>7</xdr:col>
      <xdr:colOff>1095375</xdr:colOff>
      <xdr:row>34</xdr:row>
      <xdr:rowOff>9525</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xdr:twoCellAnchor editAs="oneCell">
    <xdr:from>
      <xdr:col>7</xdr:col>
      <xdr:colOff>9525</xdr:colOff>
      <xdr:row>34</xdr:row>
      <xdr:rowOff>0</xdr:rowOff>
    </xdr:from>
    <xdr:to>
      <xdr:col>7</xdr:col>
      <xdr:colOff>1095375</xdr:colOff>
      <xdr:row>35</xdr:row>
      <xdr:rowOff>9525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Guaçuí</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35</xdr:row>
          <xdr:rowOff>9525</xdr:rowOff>
        </xdr:from>
        <xdr:to>
          <xdr:col>3</xdr:col>
          <xdr:colOff>1143000</xdr:colOff>
          <xdr:row>35</xdr:row>
          <xdr:rowOff>209550</xdr:rowOff>
        </xdr:to>
        <xdr:sp macro="" textlink="">
          <xdr:nvSpPr>
            <xdr:cNvPr id="2" name="Check Box 54" hidden="1">
              <a:extLst>
                <a:ext uri="{63B3BB69-23CF-44E3-9099-C40C66FF867C}">
                  <a14:compatExt spid="_x0000_s107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Ecoporanga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180975</xdr:rowOff>
        </xdr:from>
        <xdr:to>
          <xdr:col>3</xdr:col>
          <xdr:colOff>1133475</xdr:colOff>
          <xdr:row>40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Guarapari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40</xdr:row>
          <xdr:rowOff>0</xdr:rowOff>
        </xdr:from>
        <xdr:to>
          <xdr:col>3</xdr:col>
          <xdr:colOff>1133475</xdr:colOff>
          <xdr:row>41</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Ibatiba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200025</xdr:rowOff>
        </xdr:from>
        <xdr:to>
          <xdr:col>3</xdr:col>
          <xdr:colOff>1133475</xdr:colOff>
          <xdr:row>45</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Irupi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0</xdr:rowOff>
        </xdr:from>
        <xdr:to>
          <xdr:col>3</xdr:col>
          <xdr:colOff>1133475</xdr:colOff>
          <xdr:row>44</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Iconha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180975</xdr:rowOff>
        </xdr:from>
        <xdr:to>
          <xdr:col>3</xdr:col>
          <xdr:colOff>1133475</xdr:colOff>
          <xdr:row>48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Itarana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48</xdr:row>
          <xdr:rowOff>0</xdr:rowOff>
        </xdr:from>
        <xdr:to>
          <xdr:col>3</xdr:col>
          <xdr:colOff>1133475</xdr:colOff>
          <xdr:row>49</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Iúna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190500</xdr:rowOff>
        </xdr:from>
        <xdr:to>
          <xdr:col>5</xdr:col>
          <xdr:colOff>1123950</xdr:colOff>
          <xdr:row>33</xdr:row>
          <xdr:rowOff>9525</xdr:rowOff>
        </xdr:to>
        <xdr:sp macro="" textlink="">
          <xdr:nvSpPr>
            <xdr:cNvPr id="3" name="Check Box 61" hidden="1">
              <a:extLst>
                <a:ext uri="{63B3BB69-23CF-44E3-9099-C40C66FF867C}">
                  <a14:compatExt spid="_x0000_s108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Laranja da Terra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0</xdr:rowOff>
        </xdr:from>
        <xdr:to>
          <xdr:col>3</xdr:col>
          <xdr:colOff>1123950</xdr:colOff>
          <xdr:row>50</xdr:row>
          <xdr:rowOff>9525</xdr:rowOff>
        </xdr:to>
        <xdr:sp macro="" textlink="">
          <xdr:nvSpPr>
            <xdr:cNvPr id="4" name="Check Box 62" hidden="1">
              <a:extLst>
                <a:ext uri="{63B3BB69-23CF-44E3-9099-C40C66FF867C}">
                  <a14:compatExt spid="_x0000_s108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Jaguaré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0</xdr:rowOff>
        </xdr:from>
        <xdr:to>
          <xdr:col>5</xdr:col>
          <xdr:colOff>1123950</xdr:colOff>
          <xdr:row>34</xdr:row>
          <xdr:rowOff>9525</xdr:rowOff>
        </xdr:to>
        <xdr:sp macro="" textlink="">
          <xdr:nvSpPr>
            <xdr:cNvPr id="5" name="Check Box 63" hidden="1">
              <a:extLst>
                <a:ext uri="{63B3BB69-23CF-44E3-9099-C40C66FF867C}">
                  <a14:compatExt spid="_x0000_s108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Linhares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0</xdr:rowOff>
        </xdr:from>
        <xdr:to>
          <xdr:col>3</xdr:col>
          <xdr:colOff>1123950</xdr:colOff>
          <xdr:row>51</xdr:row>
          <xdr:rowOff>9525</xdr:rowOff>
        </xdr:to>
        <xdr:sp macro="" textlink="">
          <xdr:nvSpPr>
            <xdr:cNvPr id="6" name="Check Box 64" hidden="1">
              <a:extLst>
                <a:ext uri="{63B3BB69-23CF-44E3-9099-C40C66FF867C}">
                  <a14:compatExt spid="_x0000_s108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Jerônimo Monteiro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5</xdr:col>
          <xdr:colOff>1123950</xdr:colOff>
          <xdr:row>35</xdr:row>
          <xdr:rowOff>9525</xdr:rowOff>
        </xdr:to>
        <xdr:sp macro="" textlink="">
          <xdr:nvSpPr>
            <xdr:cNvPr id="7" name="Check Box 65" hidden="1">
              <a:extLst>
                <a:ext uri="{63B3BB69-23CF-44E3-9099-C40C66FF867C}">
                  <a14:compatExt spid="_x0000_s108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Mantenópolis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1123950</xdr:colOff>
          <xdr:row>32</xdr:row>
          <xdr:rowOff>9525</xdr:rowOff>
        </xdr:to>
        <xdr:sp macro="" textlink="">
          <xdr:nvSpPr>
            <xdr:cNvPr id="8" name="Check Box 66" hidden="1">
              <a:extLst>
                <a:ext uri="{63B3BB69-23CF-44E3-9099-C40C66FF867C}">
                  <a14:compatExt spid="_x0000_s109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João Neiva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0</xdr:rowOff>
        </xdr:from>
        <xdr:to>
          <xdr:col>5</xdr:col>
          <xdr:colOff>1123950</xdr:colOff>
          <xdr:row>35</xdr:row>
          <xdr:rowOff>200025</xdr:rowOff>
        </xdr:to>
        <xdr:sp macro="" textlink="">
          <xdr:nvSpPr>
            <xdr:cNvPr id="9" name="Check Box 67" hidden="1">
              <a:extLst>
                <a:ext uri="{63B3BB69-23CF-44E3-9099-C40C66FF867C}">
                  <a14:compatExt spid="_x0000_s109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Marataízes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209550</xdr:rowOff>
        </xdr:from>
        <xdr:to>
          <xdr:col>5</xdr:col>
          <xdr:colOff>1123950</xdr:colOff>
          <xdr:row>36</xdr:row>
          <xdr:rowOff>171450</xdr:rowOff>
        </xdr:to>
        <xdr:sp macro="" textlink="">
          <xdr:nvSpPr>
            <xdr:cNvPr id="10" name="Check Box 68" hidden="1">
              <a:extLst>
                <a:ext uri="{63B3BB69-23CF-44E3-9099-C40C66FF867C}">
                  <a14:compatExt spid="_x0000_s109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Marechal Floriano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5</xdr:col>
          <xdr:colOff>1123950</xdr:colOff>
          <xdr:row>38</xdr:row>
          <xdr:rowOff>9525</xdr:rowOff>
        </xdr:to>
        <xdr:sp macro="" textlink="">
          <xdr:nvSpPr>
            <xdr:cNvPr id="11" name="Check Box 69" hidden="1">
              <a:extLst>
                <a:ext uri="{63B3BB69-23CF-44E3-9099-C40C66FF867C}">
                  <a14:compatExt spid="_x0000_s109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Marilândia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190500</xdr:rowOff>
        </xdr:from>
        <xdr:to>
          <xdr:col>5</xdr:col>
          <xdr:colOff>1123950</xdr:colOff>
          <xdr:row>39</xdr:row>
          <xdr:rowOff>9525</xdr:rowOff>
        </xdr:to>
        <xdr:sp macro="" textlink="">
          <xdr:nvSpPr>
            <xdr:cNvPr id="12" name="Check Box 70" hidden="1">
              <a:extLst>
                <a:ext uri="{63B3BB69-23CF-44E3-9099-C40C66FF867C}">
                  <a14:compatExt spid="_x0000_s109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Mimoso do Sul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190500</xdr:rowOff>
        </xdr:from>
        <xdr:to>
          <xdr:col>5</xdr:col>
          <xdr:colOff>1123950</xdr:colOff>
          <xdr:row>40</xdr:row>
          <xdr:rowOff>9525</xdr:rowOff>
        </xdr:to>
        <xdr:sp macro="" textlink="">
          <xdr:nvSpPr>
            <xdr:cNvPr id="13" name="Check Box 71" hidden="1">
              <a:extLst>
                <a:ext uri="{63B3BB69-23CF-44E3-9099-C40C66FF867C}">
                  <a14:compatExt spid="_x0000_s109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Montanha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190500</xdr:rowOff>
        </xdr:from>
        <xdr:to>
          <xdr:col>5</xdr:col>
          <xdr:colOff>1123950</xdr:colOff>
          <xdr:row>41</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Mucurici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180975</xdr:rowOff>
        </xdr:from>
        <xdr:to>
          <xdr:col>5</xdr:col>
          <xdr:colOff>1123950</xdr:colOff>
          <xdr:row>42</xdr:row>
          <xdr:rowOff>0</xdr:rowOff>
        </xdr:to>
        <xdr:sp macro="" textlink="">
          <xdr:nvSpPr>
            <xdr:cNvPr id="14" name="Check Box 73" hidden="1">
              <a:extLst>
                <a:ext uri="{63B3BB69-23CF-44E3-9099-C40C66FF867C}">
                  <a14:compatExt spid="_x0000_s1097"/>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Muniz Freire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180975</xdr:rowOff>
        </xdr:from>
        <xdr:to>
          <xdr:col>5</xdr:col>
          <xdr:colOff>1123950</xdr:colOff>
          <xdr:row>43</xdr:row>
          <xdr:rowOff>0</xdr:rowOff>
        </xdr:to>
        <xdr:sp macro="" textlink="">
          <xdr:nvSpPr>
            <xdr:cNvPr id="15" name="Check Box 74" hidden="1">
              <a:extLst>
                <a:ext uri="{63B3BB69-23CF-44E3-9099-C40C66FF867C}">
                  <a14:compatExt spid="_x0000_s1098"/>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Muqui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0</xdr:rowOff>
        </xdr:from>
        <xdr:to>
          <xdr:col>5</xdr:col>
          <xdr:colOff>1123950</xdr:colOff>
          <xdr:row>44</xdr:row>
          <xdr:rowOff>9525</xdr:rowOff>
        </xdr:to>
        <xdr:sp macro="" textlink="">
          <xdr:nvSpPr>
            <xdr:cNvPr id="16" name="Check Box 75" hidden="1">
              <a:extLst>
                <a:ext uri="{63B3BB69-23CF-44E3-9099-C40C66FF867C}">
                  <a14:compatExt spid="_x0000_s1099"/>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Nova Venécia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1123950</xdr:colOff>
          <xdr:row>45</xdr:row>
          <xdr:rowOff>9525</xdr:rowOff>
        </xdr:to>
        <xdr:sp macro="" textlink="">
          <xdr:nvSpPr>
            <xdr:cNvPr id="17" name="Check Box 76" hidden="1">
              <a:extLst>
                <a:ext uri="{63B3BB69-23CF-44E3-9099-C40C66FF867C}">
                  <a14:compatExt spid="_x0000_s1100"/>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Pancas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0</xdr:rowOff>
        </xdr:from>
        <xdr:to>
          <xdr:col>5</xdr:col>
          <xdr:colOff>1123950</xdr:colOff>
          <xdr:row>46</xdr:row>
          <xdr:rowOff>9525</xdr:rowOff>
        </xdr:to>
        <xdr:sp macro="" textlink="">
          <xdr:nvSpPr>
            <xdr:cNvPr id="18" name="Check Box 77" hidden="1">
              <a:extLst>
                <a:ext uri="{63B3BB69-23CF-44E3-9099-C40C66FF867C}">
                  <a14:compatExt spid="_x0000_s1101"/>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Pedro Canário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46</xdr:row>
          <xdr:rowOff>0</xdr:rowOff>
        </xdr:from>
        <xdr:to>
          <xdr:col>5</xdr:col>
          <xdr:colOff>1123950</xdr:colOff>
          <xdr:row>47</xdr:row>
          <xdr:rowOff>9525</xdr:rowOff>
        </xdr:to>
        <xdr:sp macro="" textlink="">
          <xdr:nvSpPr>
            <xdr:cNvPr id="19" name="Check Box 78" hidden="1">
              <a:extLst>
                <a:ext uri="{63B3BB69-23CF-44E3-9099-C40C66FF867C}">
                  <a14:compatExt spid="_x0000_s1102"/>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Pinheiros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5</xdr:col>
          <xdr:colOff>1123950</xdr:colOff>
          <xdr:row>48</xdr:row>
          <xdr:rowOff>19050</xdr:rowOff>
        </xdr:to>
        <xdr:sp macro="" textlink="">
          <xdr:nvSpPr>
            <xdr:cNvPr id="20" name="Check Box 79" hidden="1">
              <a:extLst>
                <a:ext uri="{63B3BB69-23CF-44E3-9099-C40C66FF867C}">
                  <a14:compatExt spid="_x0000_s1103"/>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Piúma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0</xdr:rowOff>
        </xdr:from>
        <xdr:to>
          <xdr:col>5</xdr:col>
          <xdr:colOff>1123950</xdr:colOff>
          <xdr:row>49</xdr:row>
          <xdr:rowOff>9525</xdr:rowOff>
        </xdr:to>
        <xdr:sp macro="" textlink="">
          <xdr:nvSpPr>
            <xdr:cNvPr id="21" name="Check Box 80" hidden="1">
              <a:extLst>
                <a:ext uri="{63B3BB69-23CF-44E3-9099-C40C66FF867C}">
                  <a14:compatExt spid="_x0000_s1104"/>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Ponto Belo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9525</xdr:rowOff>
        </xdr:from>
        <xdr:to>
          <xdr:col>5</xdr:col>
          <xdr:colOff>1123950</xdr:colOff>
          <xdr:row>50</xdr:row>
          <xdr:rowOff>19050</xdr:rowOff>
        </xdr:to>
        <xdr:sp macro="" textlink="">
          <xdr:nvSpPr>
            <xdr:cNvPr id="22" name="Check Box 81" hidden="1">
              <a:extLst>
                <a:ext uri="{63B3BB69-23CF-44E3-9099-C40C66FF867C}">
                  <a14:compatExt spid="_x0000_s1105"/>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Presidente Kennedy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50</xdr:row>
          <xdr:rowOff>0</xdr:rowOff>
        </xdr:from>
        <xdr:to>
          <xdr:col>5</xdr:col>
          <xdr:colOff>1123950</xdr:colOff>
          <xdr:row>51</xdr:row>
          <xdr:rowOff>9525</xdr:rowOff>
        </xdr:to>
        <xdr:sp macro="" textlink="">
          <xdr:nvSpPr>
            <xdr:cNvPr id="23" name="Check Box 82" hidden="1">
              <a:extLst>
                <a:ext uri="{63B3BB69-23CF-44E3-9099-C40C66FF867C}">
                  <a14:compatExt spid="_x0000_s1106"/>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Rio Bananal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0</xdr:rowOff>
        </xdr:from>
        <xdr:to>
          <xdr:col>7</xdr:col>
          <xdr:colOff>1123950</xdr:colOff>
          <xdr:row>32</xdr:row>
          <xdr:rowOff>9525</xdr:rowOff>
        </xdr:to>
        <xdr:sp macro="" textlink="">
          <xdr:nvSpPr>
            <xdr:cNvPr id="24" name="Check Box 83" hidden="1">
              <a:extLst>
                <a:ext uri="{63B3BB69-23CF-44E3-9099-C40C66FF867C}">
                  <a14:compatExt spid="_x0000_s1107"/>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Rio Novo do Sul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0</xdr:rowOff>
        </xdr:from>
        <xdr:to>
          <xdr:col>7</xdr:col>
          <xdr:colOff>1123950</xdr:colOff>
          <xdr:row>33</xdr:row>
          <xdr:rowOff>9525</xdr:rowOff>
        </xdr:to>
        <xdr:sp macro="" textlink="">
          <xdr:nvSpPr>
            <xdr:cNvPr id="25" name="Check Box 84" hidden="1">
              <a:extLst>
                <a:ext uri="{63B3BB69-23CF-44E3-9099-C40C66FF867C}">
                  <a14:compatExt spid="_x0000_s1108"/>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Santa Leopoldina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0</xdr:rowOff>
        </xdr:from>
        <xdr:to>
          <xdr:col>7</xdr:col>
          <xdr:colOff>1123950</xdr:colOff>
          <xdr:row>34</xdr:row>
          <xdr:rowOff>9525</xdr:rowOff>
        </xdr:to>
        <xdr:sp macro="" textlink="">
          <xdr:nvSpPr>
            <xdr:cNvPr id="26" name="Check Box 85" hidden="1">
              <a:extLst>
                <a:ext uri="{63B3BB69-23CF-44E3-9099-C40C66FF867C}">
                  <a14:compatExt spid="_x0000_s1109"/>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Santa Maria de Jetibá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0</xdr:rowOff>
        </xdr:from>
        <xdr:to>
          <xdr:col>7</xdr:col>
          <xdr:colOff>1123950</xdr:colOff>
          <xdr:row>35</xdr:row>
          <xdr:rowOff>9525</xdr:rowOff>
        </xdr:to>
        <xdr:sp macro="" textlink="">
          <xdr:nvSpPr>
            <xdr:cNvPr id="27" name="Check Box 86" hidden="1">
              <a:extLst>
                <a:ext uri="{63B3BB69-23CF-44E3-9099-C40C66FF867C}">
                  <a14:compatExt spid="_x0000_s1110"/>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Santa Teresa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190500</xdr:rowOff>
        </xdr:from>
        <xdr:to>
          <xdr:col>7</xdr:col>
          <xdr:colOff>1362075</xdr:colOff>
          <xdr:row>35</xdr:row>
          <xdr:rowOff>200025</xdr:rowOff>
        </xdr:to>
        <xdr:sp macro="" textlink="">
          <xdr:nvSpPr>
            <xdr:cNvPr id="28" name="Check Box 87" hidden="1">
              <a:extLst>
                <a:ext uri="{63B3BB69-23CF-44E3-9099-C40C66FF867C}">
                  <a14:compatExt spid="_x0000_s1111"/>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São Domingos do Norte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209550</xdr:rowOff>
        </xdr:from>
        <xdr:to>
          <xdr:col>7</xdr:col>
          <xdr:colOff>1123950</xdr:colOff>
          <xdr:row>36</xdr:row>
          <xdr:rowOff>171450</xdr:rowOff>
        </xdr:to>
        <xdr:sp macro="" textlink="">
          <xdr:nvSpPr>
            <xdr:cNvPr id="29" name="Check Box 88" hidden="1">
              <a:extLst>
                <a:ext uri="{63B3BB69-23CF-44E3-9099-C40C66FF867C}">
                  <a14:compatExt spid="_x0000_s1112"/>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São Gabriel da Palha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180975</xdr:rowOff>
        </xdr:from>
        <xdr:to>
          <xdr:col>7</xdr:col>
          <xdr:colOff>1123950</xdr:colOff>
          <xdr:row>38</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São José do Calçado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38</xdr:row>
          <xdr:rowOff>0</xdr:rowOff>
        </xdr:from>
        <xdr:to>
          <xdr:col>7</xdr:col>
          <xdr:colOff>1123950</xdr:colOff>
          <xdr:row>39</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São Mateus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0</xdr:rowOff>
        </xdr:from>
        <xdr:to>
          <xdr:col>7</xdr:col>
          <xdr:colOff>1123950</xdr:colOff>
          <xdr:row>40</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São Roque do Canaã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0</xdr:rowOff>
        </xdr:from>
        <xdr:to>
          <xdr:col>7</xdr:col>
          <xdr:colOff>1123950</xdr:colOff>
          <xdr:row>41</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Serra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0</xdr:rowOff>
        </xdr:from>
        <xdr:to>
          <xdr:col>7</xdr:col>
          <xdr:colOff>1123950</xdr:colOff>
          <xdr:row>42</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Sooretama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0</xdr:rowOff>
        </xdr:from>
        <xdr:to>
          <xdr:col>7</xdr:col>
          <xdr:colOff>1123950</xdr:colOff>
          <xdr:row>43</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Vargem Alta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190500</xdr:rowOff>
        </xdr:from>
        <xdr:to>
          <xdr:col>7</xdr:col>
          <xdr:colOff>1362075</xdr:colOff>
          <xdr:row>44</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Venda Nova do Imigrante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44</xdr:row>
          <xdr:rowOff>0</xdr:rowOff>
        </xdr:from>
        <xdr:to>
          <xdr:col>7</xdr:col>
          <xdr:colOff>1123950</xdr:colOff>
          <xdr:row>45</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Viana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45</xdr:row>
          <xdr:rowOff>0</xdr:rowOff>
        </xdr:from>
        <xdr:to>
          <xdr:col>7</xdr:col>
          <xdr:colOff>1123950</xdr:colOff>
          <xdr:row>46</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Vila Pavão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0</xdr:rowOff>
        </xdr:from>
        <xdr:to>
          <xdr:col>7</xdr:col>
          <xdr:colOff>1123950</xdr:colOff>
          <xdr:row>47</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Vila Valério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0</xdr:rowOff>
        </xdr:from>
        <xdr:to>
          <xdr:col>7</xdr:col>
          <xdr:colOff>1123950</xdr:colOff>
          <xdr:row>48</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Vila Velha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xdr:row>
          <xdr:rowOff>9525</xdr:rowOff>
        </xdr:from>
        <xdr:to>
          <xdr:col>7</xdr:col>
          <xdr:colOff>1123950</xdr:colOff>
          <xdr:row>49</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Vitória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49</xdr:row>
          <xdr:rowOff>180975</xdr:rowOff>
        </xdr:from>
        <xdr:to>
          <xdr:col>7</xdr:col>
          <xdr:colOff>1114425</xdr:colOff>
          <xdr:row>51</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Tahoma"/>
                  <a:ea typeface="Tahoma"/>
                  <a:cs typeface="Tahoma"/>
                </a:rPr>
                <a:t>Todos</a:t>
              </a:r>
            </a:p>
          </xdr:txBody>
        </xdr:sp>
        <xdr:clientData/>
      </xdr:twoCellAnchor>
    </mc:Choice>
    <mc:Fallback/>
  </mc:AlternateContent>
  <xdr:twoCellAnchor editAs="oneCell">
    <xdr:from>
      <xdr:col>1</xdr:col>
      <xdr:colOff>6569</xdr:colOff>
      <xdr:row>0</xdr:row>
      <xdr:rowOff>183931</xdr:rowOff>
    </xdr:from>
    <xdr:to>
      <xdr:col>9</xdr:col>
      <xdr:colOff>6569</xdr:colOff>
      <xdr:row>7</xdr:row>
      <xdr:rowOff>0</xdr:rowOff>
    </xdr:to>
    <xdr:pic>
      <xdr:nvPicPr>
        <xdr:cNvPr id="49" name="Imagem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206594" y="183931"/>
          <a:ext cx="7058025" cy="11495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145677</xdr:colOff>
      <xdr:row>0</xdr:row>
      <xdr:rowOff>178734</xdr:rowOff>
    </xdr:from>
    <xdr:to>
      <xdr:col>1</xdr:col>
      <xdr:colOff>2800351</xdr:colOff>
      <xdr:row>0</xdr:row>
      <xdr:rowOff>1117254</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227" y="178734"/>
          <a:ext cx="2654674" cy="9385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J69"/>
  <sheetViews>
    <sheetView showRowColHeaders="0" tabSelected="1" zoomScaleNormal="100" zoomScaleSheetLayoutView="100" workbookViewId="0">
      <selection activeCell="F61" sqref="F61"/>
    </sheetView>
  </sheetViews>
  <sheetFormatPr defaultColWidth="0" defaultRowHeight="15" zeroHeight="1"/>
  <cols>
    <col min="1" max="2" width="3" style="2" customWidth="1"/>
    <col min="3" max="3" width="25.5703125" style="58" customWidth="1"/>
    <col min="4" max="4" width="23.42578125" style="2" customWidth="1"/>
    <col min="5" max="5" width="1.85546875" style="2" customWidth="1"/>
    <col min="6" max="6" width="23.42578125" style="2" customWidth="1"/>
    <col min="7" max="7" width="1.85546875" style="2" customWidth="1"/>
    <col min="8" max="8" width="23.42578125" style="2" customWidth="1"/>
    <col min="9" max="9" width="3.28515625" style="2" customWidth="1"/>
    <col min="10" max="10" width="3" style="2" customWidth="1"/>
    <col min="11" max="16384" width="9.140625" style="2" hidden="1"/>
  </cols>
  <sheetData>
    <row r="1" spans="2:9" s="24" customFormat="1">
      <c r="C1" s="25"/>
    </row>
    <row r="2" spans="2:9" s="24" customFormat="1">
      <c r="B2" s="19"/>
      <c r="C2" s="20"/>
      <c r="D2" s="19"/>
      <c r="E2" s="19"/>
      <c r="F2" s="19"/>
      <c r="G2" s="19"/>
      <c r="H2" s="19"/>
      <c r="I2" s="19"/>
    </row>
    <row r="3" spans="2:9" s="24" customFormat="1">
      <c r="B3" s="19"/>
      <c r="C3" s="20"/>
      <c r="D3" s="19"/>
      <c r="E3" s="19"/>
      <c r="F3" s="19"/>
      <c r="G3" s="19"/>
      <c r="H3" s="19"/>
      <c r="I3" s="19"/>
    </row>
    <row r="4" spans="2:9" s="24" customFormat="1">
      <c r="B4" s="19"/>
      <c r="C4" s="20"/>
      <c r="D4" s="19"/>
      <c r="E4" s="19"/>
      <c r="F4" s="19"/>
      <c r="G4" s="19"/>
      <c r="H4" s="19"/>
      <c r="I4" s="19"/>
    </row>
    <row r="5" spans="2:9" s="24" customFormat="1">
      <c r="B5" s="19"/>
      <c r="C5" s="20"/>
      <c r="D5" s="19"/>
      <c r="E5" s="19"/>
      <c r="F5" s="19"/>
      <c r="G5" s="19"/>
      <c r="H5" s="19"/>
      <c r="I5" s="19"/>
    </row>
    <row r="6" spans="2:9" s="24" customFormat="1">
      <c r="B6" s="19"/>
      <c r="C6" s="20"/>
      <c r="D6" s="19"/>
      <c r="E6" s="19"/>
      <c r="F6" s="19"/>
      <c r="G6" s="19"/>
      <c r="H6" s="19"/>
      <c r="I6" s="19"/>
    </row>
    <row r="7" spans="2:9" s="24" customFormat="1">
      <c r="B7" s="19"/>
      <c r="C7" s="20"/>
      <c r="D7" s="19"/>
      <c r="E7" s="19"/>
      <c r="F7" s="19"/>
      <c r="G7" s="19"/>
      <c r="H7" s="19"/>
      <c r="I7" s="19"/>
    </row>
    <row r="8" spans="2:9" s="24" customFormat="1" ht="14.25" customHeight="1">
      <c r="B8" s="26"/>
      <c r="C8" s="27"/>
      <c r="D8" s="26"/>
      <c r="E8" s="26"/>
      <c r="F8" s="26"/>
      <c r="G8" s="26"/>
      <c r="H8" s="28"/>
      <c r="I8" s="26"/>
    </row>
    <row r="9" spans="2:9" s="24" customFormat="1" ht="33.75" customHeight="1">
      <c r="B9" s="26"/>
      <c r="C9" s="29" t="s">
        <v>278</v>
      </c>
      <c r="D9" s="88"/>
      <c r="E9" s="27"/>
      <c r="F9" s="29" t="s">
        <v>237</v>
      </c>
      <c r="G9" s="30"/>
      <c r="H9" s="107"/>
      <c r="I9" s="26"/>
    </row>
    <row r="10" spans="2:9" s="24" customFormat="1" ht="10.5" customHeight="1">
      <c r="B10" s="26"/>
      <c r="C10" s="27"/>
      <c r="D10" s="27"/>
      <c r="E10" s="27"/>
      <c r="F10" s="27"/>
      <c r="G10" s="27"/>
      <c r="H10" s="27"/>
      <c r="I10" s="26"/>
    </row>
    <row r="11" spans="2:9" s="24" customFormat="1" ht="10.5" customHeight="1">
      <c r="B11" s="26"/>
      <c r="C11" s="27"/>
      <c r="D11" s="27"/>
      <c r="E11" s="27"/>
      <c r="F11" s="27"/>
      <c r="G11" s="27"/>
      <c r="H11" s="27"/>
      <c r="I11" s="26"/>
    </row>
    <row r="12" spans="2:9" s="24" customFormat="1" ht="46.5" customHeight="1">
      <c r="B12" s="26"/>
      <c r="C12" s="34" t="s">
        <v>281</v>
      </c>
      <c r="D12" s="110"/>
      <c r="E12" s="111"/>
      <c r="F12" s="111"/>
      <c r="G12" s="111"/>
      <c r="H12" s="112"/>
      <c r="I12" s="26"/>
    </row>
    <row r="13" spans="2:9" s="24" customFormat="1" ht="18.75" customHeight="1">
      <c r="B13" s="26"/>
      <c r="C13" s="29"/>
      <c r="D13" s="31"/>
      <c r="E13" s="31"/>
      <c r="F13" s="31"/>
      <c r="G13" s="31"/>
      <c r="H13" s="31"/>
      <c r="I13" s="26"/>
    </row>
    <row r="14" spans="2:9" s="24" customFormat="1" ht="42.75" customHeight="1">
      <c r="B14" s="26"/>
      <c r="C14" s="34" t="s">
        <v>357</v>
      </c>
      <c r="D14" s="75"/>
      <c r="E14" s="27"/>
      <c r="F14" s="34" t="s">
        <v>358</v>
      </c>
      <c r="G14" s="30"/>
      <c r="H14" s="89"/>
      <c r="I14" s="26"/>
    </row>
    <row r="15" spans="2:9" s="24" customFormat="1" ht="18.75" customHeight="1">
      <c r="B15" s="26"/>
      <c r="C15" s="29"/>
      <c r="D15" s="31"/>
      <c r="E15" s="31"/>
      <c r="F15" s="31"/>
      <c r="G15" s="31"/>
      <c r="H15" s="31"/>
      <c r="I15" s="26"/>
    </row>
    <row r="16" spans="2:9" s="24" customFormat="1" ht="61.5" customHeight="1">
      <c r="B16" s="26"/>
      <c r="C16" s="109" t="s">
        <v>276</v>
      </c>
      <c r="D16" s="113"/>
      <c r="E16" s="114"/>
      <c r="F16" s="114"/>
      <c r="G16" s="114"/>
      <c r="H16" s="115"/>
      <c r="I16" s="26"/>
    </row>
    <row r="17" spans="2:9" s="24" customFormat="1" ht="61.5" customHeight="1">
      <c r="B17" s="26"/>
      <c r="C17" s="109"/>
      <c r="D17" s="116"/>
      <c r="E17" s="117"/>
      <c r="F17" s="117"/>
      <c r="G17" s="117"/>
      <c r="H17" s="118"/>
      <c r="I17" s="26"/>
    </row>
    <row r="18" spans="2:9" s="24" customFormat="1" ht="10.5" customHeight="1">
      <c r="B18" s="26"/>
      <c r="C18" s="29"/>
      <c r="D18" s="31"/>
      <c r="E18" s="31"/>
      <c r="F18" s="33"/>
      <c r="G18" s="33"/>
      <c r="H18" s="31"/>
      <c r="I18" s="26"/>
    </row>
    <row r="19" spans="2:9" s="24" customFormat="1" ht="10.5" customHeight="1">
      <c r="B19" s="26"/>
      <c r="C19" s="29"/>
      <c r="D19" s="31"/>
      <c r="E19" s="31"/>
      <c r="F19" s="33"/>
      <c r="G19" s="33"/>
      <c r="H19" s="31"/>
      <c r="I19" s="26"/>
    </row>
    <row r="20" spans="2:9" s="24" customFormat="1" ht="36.75" customHeight="1">
      <c r="B20" s="26"/>
      <c r="C20" s="34" t="s">
        <v>92</v>
      </c>
      <c r="D20" s="87"/>
      <c r="E20" s="33"/>
      <c r="F20" s="34" t="s">
        <v>259</v>
      </c>
      <c r="G20" s="31"/>
      <c r="H20" s="75"/>
      <c r="I20" s="26"/>
    </row>
    <row r="21" spans="2:9" s="24" customFormat="1" ht="10.5" customHeight="1">
      <c r="B21" s="26"/>
      <c r="C21" s="34"/>
      <c r="D21" s="34"/>
      <c r="E21" s="33"/>
      <c r="F21" s="34"/>
      <c r="G21" s="31"/>
      <c r="H21" s="34"/>
      <c r="I21" s="26"/>
    </row>
    <row r="22" spans="2:9" s="24" customFormat="1" ht="10.5" customHeight="1">
      <c r="B22" s="26"/>
      <c r="C22" s="29"/>
      <c r="D22" s="33"/>
      <c r="E22" s="31"/>
      <c r="F22" s="31"/>
      <c r="G22" s="31"/>
      <c r="H22" s="33"/>
      <c r="I22" s="26"/>
    </row>
    <row r="23" spans="2:9" s="24" customFormat="1" ht="36.75" customHeight="1">
      <c r="B23" s="26"/>
      <c r="C23" s="34" t="s">
        <v>262</v>
      </c>
      <c r="D23" s="105"/>
      <c r="E23" s="33"/>
      <c r="F23" s="29" t="s">
        <v>264</v>
      </c>
      <c r="G23" s="29"/>
      <c r="H23" s="75"/>
      <c r="I23" s="26"/>
    </row>
    <row r="24" spans="2:9" s="24" customFormat="1" ht="10.5" customHeight="1">
      <c r="B24" s="26"/>
      <c r="C24" s="26"/>
      <c r="D24" s="26"/>
      <c r="E24" s="26"/>
      <c r="F24" s="26"/>
      <c r="G24" s="26"/>
      <c r="H24" s="26"/>
      <c r="I24" s="26"/>
    </row>
    <row r="25" spans="2:9" s="24" customFormat="1" ht="10.5" customHeight="1">
      <c r="B25" s="26"/>
      <c r="C25" s="26"/>
      <c r="D25" s="26"/>
      <c r="E25" s="26"/>
      <c r="F25" s="26"/>
      <c r="G25" s="26"/>
      <c r="H25" s="26"/>
      <c r="I25" s="26"/>
    </row>
    <row r="26" spans="2:9" s="24" customFormat="1" ht="40.5" customHeight="1">
      <c r="B26" s="26"/>
      <c r="C26" s="109" t="s">
        <v>263</v>
      </c>
      <c r="D26" s="119"/>
      <c r="E26" s="120"/>
      <c r="F26" s="120"/>
      <c r="G26" s="120"/>
      <c r="H26" s="121"/>
      <c r="I26" s="26"/>
    </row>
    <row r="27" spans="2:9" s="24" customFormat="1" ht="40.5" customHeight="1">
      <c r="B27" s="26"/>
      <c r="C27" s="109"/>
      <c r="D27" s="122"/>
      <c r="E27" s="123"/>
      <c r="F27" s="123"/>
      <c r="G27" s="123"/>
      <c r="H27" s="124"/>
      <c r="I27" s="26"/>
    </row>
    <row r="28" spans="2:9" s="24" customFormat="1" ht="10.5" customHeight="1">
      <c r="B28" s="26"/>
      <c r="C28" s="29"/>
      <c r="D28" s="31"/>
      <c r="E28" s="31"/>
      <c r="F28" s="31"/>
      <c r="G28" s="31"/>
      <c r="H28" s="31"/>
      <c r="I28" s="26"/>
    </row>
    <row r="29" spans="2:9" s="24" customFormat="1" ht="10.5" customHeight="1">
      <c r="B29" s="26"/>
      <c r="C29" s="29"/>
      <c r="D29" s="31"/>
      <c r="E29" s="31"/>
      <c r="F29" s="31"/>
      <c r="G29" s="31"/>
      <c r="H29" s="31"/>
      <c r="I29" s="26"/>
    </row>
    <row r="30" spans="2:9" s="24" customFormat="1">
      <c r="B30" s="26"/>
      <c r="C30" s="108" t="s">
        <v>7</v>
      </c>
      <c r="D30" s="108"/>
      <c r="E30" s="108"/>
      <c r="F30" s="108"/>
      <c r="G30" s="108"/>
      <c r="H30" s="108"/>
      <c r="I30" s="26"/>
    </row>
    <row r="31" spans="2:9" s="24" customFormat="1">
      <c r="B31" s="26"/>
      <c r="C31" s="29"/>
      <c r="D31" s="26"/>
      <c r="E31" s="32"/>
      <c r="F31" s="26"/>
      <c r="G31" s="32"/>
      <c r="H31" s="26"/>
      <c r="I31" s="26"/>
    </row>
    <row r="32" spans="2:9" s="24" customFormat="1">
      <c r="B32" s="26"/>
      <c r="C32" s="32"/>
      <c r="D32" s="35"/>
      <c r="E32" s="32"/>
      <c r="F32" s="32"/>
      <c r="G32" s="31"/>
      <c r="H32" s="32"/>
      <c r="I32" s="26"/>
    </row>
    <row r="33" spans="2:10" s="24" customFormat="1">
      <c r="B33" s="26"/>
      <c r="C33" s="32"/>
      <c r="D33" s="32"/>
      <c r="E33" s="32"/>
      <c r="F33" s="32"/>
      <c r="G33" s="32"/>
      <c r="H33" s="32"/>
      <c r="I33" s="26"/>
    </row>
    <row r="34" spans="2:10" s="24" customFormat="1">
      <c r="B34" s="26"/>
      <c r="C34" s="32"/>
      <c r="D34" s="32"/>
      <c r="E34" s="32"/>
      <c r="F34" s="32"/>
      <c r="G34" s="32"/>
      <c r="H34" s="32"/>
      <c r="I34" s="26"/>
    </row>
    <row r="35" spans="2:10" s="24" customFormat="1">
      <c r="B35" s="26"/>
      <c r="C35" s="32"/>
      <c r="D35" s="32"/>
      <c r="E35" s="32"/>
      <c r="F35" s="32"/>
      <c r="G35" s="32"/>
      <c r="H35" s="32"/>
      <c r="I35" s="26"/>
    </row>
    <row r="36" spans="2:10" s="24" customFormat="1" ht="18" customHeight="1">
      <c r="B36" s="26"/>
      <c r="C36" s="32"/>
      <c r="D36" s="32"/>
      <c r="E36" s="32"/>
      <c r="F36" s="32"/>
      <c r="G36" s="32"/>
      <c r="H36" s="32"/>
      <c r="I36" s="26"/>
      <c r="J36" s="60"/>
    </row>
    <row r="37" spans="2:10" s="24" customFormat="1">
      <c r="B37" s="26"/>
      <c r="C37" s="32"/>
      <c r="D37" s="32"/>
      <c r="E37" s="32"/>
      <c r="F37" s="32"/>
      <c r="G37" s="32"/>
      <c r="H37" s="32"/>
      <c r="I37" s="26"/>
      <c r="J37" s="59"/>
    </row>
    <row r="38" spans="2:10" s="24" customFormat="1">
      <c r="B38" s="26"/>
      <c r="C38" s="32"/>
      <c r="D38" s="32"/>
      <c r="E38" s="32"/>
      <c r="F38" s="32"/>
      <c r="G38" s="32"/>
      <c r="H38" s="32"/>
      <c r="I38" s="26"/>
      <c r="J38" s="59"/>
    </row>
    <row r="39" spans="2:10" s="24" customFormat="1">
      <c r="B39" s="26"/>
      <c r="C39" s="32"/>
      <c r="D39" s="32"/>
      <c r="E39" s="32"/>
      <c r="F39" s="32"/>
      <c r="G39" s="32"/>
      <c r="H39" s="32"/>
      <c r="I39" s="26"/>
      <c r="J39" s="59"/>
    </row>
    <row r="40" spans="2:10" s="24" customFormat="1">
      <c r="B40" s="26"/>
      <c r="C40" s="32"/>
      <c r="D40" s="31"/>
      <c r="E40" s="32"/>
      <c r="F40" s="32"/>
      <c r="G40" s="32"/>
      <c r="H40" s="32"/>
      <c r="I40" s="26"/>
      <c r="J40" s="59"/>
    </row>
    <row r="41" spans="2:10" s="24" customFormat="1">
      <c r="B41" s="26"/>
      <c r="C41" s="32"/>
      <c r="D41" s="32"/>
      <c r="E41" s="32"/>
      <c r="F41" s="32"/>
      <c r="G41" s="32"/>
      <c r="H41" s="32"/>
      <c r="I41" s="26"/>
      <c r="J41" s="59"/>
    </row>
    <row r="42" spans="2:10" s="24" customFormat="1">
      <c r="B42" s="26"/>
      <c r="C42" s="32"/>
      <c r="D42" s="32"/>
      <c r="E42" s="32"/>
      <c r="F42" s="32"/>
      <c r="G42" s="32"/>
      <c r="H42" s="32"/>
      <c r="I42" s="26"/>
      <c r="J42" s="59"/>
    </row>
    <row r="43" spans="2:10" s="24" customFormat="1">
      <c r="B43" s="26"/>
      <c r="C43" s="32"/>
      <c r="D43" s="32"/>
      <c r="E43" s="32"/>
      <c r="F43" s="32"/>
      <c r="G43" s="32"/>
      <c r="H43" s="32"/>
      <c r="I43" s="26"/>
      <c r="J43" s="59"/>
    </row>
    <row r="44" spans="2:10" s="24" customFormat="1">
      <c r="B44" s="26"/>
      <c r="C44" s="32"/>
      <c r="D44" s="32"/>
      <c r="E44" s="32"/>
      <c r="F44" s="32"/>
      <c r="G44" s="32"/>
      <c r="H44" s="32"/>
      <c r="I44" s="26"/>
      <c r="J44" s="59"/>
    </row>
    <row r="45" spans="2:10" s="24" customFormat="1">
      <c r="B45" s="26"/>
      <c r="C45" s="32"/>
      <c r="D45" s="32"/>
      <c r="E45" s="32"/>
      <c r="F45" s="32"/>
      <c r="G45" s="32"/>
      <c r="H45" s="32"/>
      <c r="I45" s="26"/>
      <c r="J45" s="59"/>
    </row>
    <row r="46" spans="2:10" s="24" customFormat="1">
      <c r="B46" s="26"/>
      <c r="C46" s="32"/>
      <c r="D46" s="32"/>
      <c r="E46" s="32"/>
      <c r="F46" s="32"/>
      <c r="G46" s="32"/>
      <c r="H46" s="32"/>
      <c r="I46" s="26"/>
      <c r="J46" s="59"/>
    </row>
    <row r="47" spans="2:10" s="24" customFormat="1">
      <c r="B47" s="26"/>
      <c r="C47" s="32"/>
      <c r="D47" s="32"/>
      <c r="E47" s="32"/>
      <c r="F47" s="32"/>
      <c r="G47" s="32"/>
      <c r="H47" s="32"/>
      <c r="I47" s="26"/>
      <c r="J47" s="59"/>
    </row>
    <row r="48" spans="2:10" s="24" customFormat="1">
      <c r="B48" s="26"/>
      <c r="C48" s="32"/>
      <c r="D48" s="32"/>
      <c r="E48" s="32"/>
      <c r="F48" s="32"/>
      <c r="G48" s="32"/>
      <c r="H48" s="32"/>
      <c r="I48" s="26"/>
      <c r="J48" s="59"/>
    </row>
    <row r="49" spans="2:10" s="24" customFormat="1">
      <c r="B49" s="26"/>
      <c r="C49" s="32"/>
      <c r="D49" s="32"/>
      <c r="E49" s="32"/>
      <c r="F49" s="32"/>
      <c r="G49" s="32"/>
      <c r="H49" s="32"/>
      <c r="I49" s="26"/>
      <c r="J49" s="59"/>
    </row>
    <row r="50" spans="2:10" s="24" customFormat="1">
      <c r="B50" s="26"/>
      <c r="C50" s="32"/>
      <c r="D50" s="32"/>
      <c r="E50" s="32"/>
      <c r="F50" s="32"/>
      <c r="G50" s="32"/>
      <c r="H50" s="26"/>
      <c r="I50" s="26"/>
      <c r="J50" s="59"/>
    </row>
    <row r="51" spans="2:10" s="24" customFormat="1">
      <c r="B51" s="26"/>
      <c r="C51" s="32"/>
      <c r="D51" s="26"/>
      <c r="E51" s="32"/>
      <c r="F51" s="32"/>
      <c r="G51" s="32"/>
      <c r="H51" s="26"/>
      <c r="I51" s="26"/>
      <c r="J51" s="59"/>
    </row>
    <row r="52" spans="2:10" s="24" customFormat="1" ht="9.75" customHeight="1">
      <c r="B52" s="26"/>
      <c r="C52" s="26"/>
      <c r="D52" s="26"/>
      <c r="E52" s="32"/>
      <c r="F52" s="26"/>
      <c r="G52" s="32"/>
      <c r="H52" s="26"/>
      <c r="I52" s="26"/>
      <c r="J52" s="59"/>
    </row>
    <row r="53" spans="2:10" s="24" customFormat="1" ht="14.25" customHeight="1">
      <c r="B53" s="26"/>
      <c r="C53" s="108" t="s">
        <v>220</v>
      </c>
      <c r="D53" s="108"/>
      <c r="E53" s="108"/>
      <c r="F53" s="108"/>
      <c r="G53" s="108"/>
      <c r="H53" s="108"/>
      <c r="I53" s="26"/>
      <c r="J53" s="59"/>
    </row>
    <row r="54" spans="2:10" s="24" customFormat="1" ht="6" customHeight="1">
      <c r="B54" s="26"/>
      <c r="C54" s="35"/>
      <c r="D54" s="32"/>
      <c r="E54" s="32"/>
      <c r="F54" s="32"/>
      <c r="G54" s="32"/>
      <c r="H54" s="32"/>
      <c r="I54" s="26"/>
      <c r="J54" s="59"/>
    </row>
    <row r="55" spans="2:10" s="24" customFormat="1" ht="23.25" customHeight="1">
      <c r="B55" s="26"/>
      <c r="C55" s="29"/>
      <c r="D55" s="36" t="s">
        <v>189</v>
      </c>
      <c r="E55" s="36"/>
      <c r="F55" s="37" t="s">
        <v>190</v>
      </c>
      <c r="G55" s="36"/>
      <c r="H55" s="36" t="s">
        <v>221</v>
      </c>
      <c r="I55" s="26"/>
      <c r="J55" s="59"/>
    </row>
    <row r="56" spans="2:10" s="24" customFormat="1" ht="5.25" customHeight="1">
      <c r="B56" s="26"/>
      <c r="C56" s="29"/>
      <c r="D56" s="36"/>
      <c r="E56" s="36"/>
      <c r="F56" s="36"/>
      <c r="G56" s="36"/>
      <c r="H56" s="36"/>
      <c r="I56" s="26"/>
      <c r="J56" s="59"/>
    </row>
    <row r="57" spans="2:10" s="24" customFormat="1" ht="30.75" customHeight="1">
      <c r="B57" s="26"/>
      <c r="C57" s="29" t="s">
        <v>279</v>
      </c>
      <c r="D57" s="71">
        <v>0</v>
      </c>
      <c r="E57" s="76"/>
      <c r="F57" s="71">
        <v>0</v>
      </c>
      <c r="G57" s="76"/>
      <c r="H57" s="70">
        <f>D57+F57</f>
        <v>0</v>
      </c>
      <c r="I57" s="26"/>
      <c r="J57" s="61"/>
    </row>
    <row r="58" spans="2:10" s="24" customFormat="1" ht="15" customHeight="1">
      <c r="B58" s="26"/>
      <c r="C58" s="35"/>
      <c r="D58" s="76"/>
      <c r="E58" s="76"/>
      <c r="F58" s="76"/>
      <c r="G58" s="76"/>
      <c r="H58" s="76"/>
      <c r="I58" s="26"/>
    </row>
    <row r="59" spans="2:10" s="24" customFormat="1" ht="30.75" customHeight="1">
      <c r="B59" s="26"/>
      <c r="C59" s="34" t="s">
        <v>280</v>
      </c>
      <c r="D59" s="71">
        <v>0</v>
      </c>
      <c r="E59" s="76"/>
      <c r="F59" s="71">
        <v>0</v>
      </c>
      <c r="G59" s="76"/>
      <c r="H59" s="70">
        <f>D59+F59</f>
        <v>0</v>
      </c>
      <c r="I59" s="26"/>
    </row>
    <row r="60" spans="2:10" s="24" customFormat="1" ht="15" customHeight="1">
      <c r="B60" s="26"/>
      <c r="C60" s="34"/>
      <c r="D60" s="74"/>
      <c r="E60" s="76"/>
      <c r="F60" s="74"/>
      <c r="G60" s="76"/>
      <c r="H60" s="94"/>
      <c r="I60" s="26"/>
    </row>
    <row r="61" spans="2:10" s="24" customFormat="1" ht="30.75" customHeight="1">
      <c r="B61" s="26"/>
      <c r="C61" s="34" t="s">
        <v>252</v>
      </c>
      <c r="D61" s="71">
        <v>0</v>
      </c>
      <c r="E61" s="76"/>
      <c r="F61" s="71">
        <v>0</v>
      </c>
      <c r="G61" s="76"/>
      <c r="H61" s="70">
        <f>D61+F61</f>
        <v>0</v>
      </c>
      <c r="I61" s="26"/>
    </row>
    <row r="62" spans="2:10" s="24" customFormat="1" ht="15" customHeight="1">
      <c r="B62" s="26"/>
      <c r="C62" s="35"/>
      <c r="D62" s="76"/>
      <c r="E62" s="76"/>
      <c r="F62" s="76"/>
      <c r="G62" s="76"/>
      <c r="H62" s="76"/>
      <c r="I62" s="26"/>
    </row>
    <row r="63" spans="2:10" s="24" customFormat="1" ht="33" customHeight="1">
      <c r="B63" s="26"/>
      <c r="C63" s="29" t="s">
        <v>265</v>
      </c>
      <c r="D63" s="71">
        <v>0</v>
      </c>
      <c r="E63" s="76"/>
      <c r="F63" s="71">
        <v>0</v>
      </c>
      <c r="G63" s="76"/>
      <c r="H63" s="70">
        <f>D63+F63</f>
        <v>0</v>
      </c>
      <c r="I63" s="26"/>
    </row>
    <row r="64" spans="2:10" s="24" customFormat="1" ht="15" customHeight="1">
      <c r="B64" s="26"/>
      <c r="C64" s="29"/>
      <c r="D64" s="76"/>
      <c r="E64" s="76"/>
      <c r="F64" s="76"/>
      <c r="G64" s="76"/>
      <c r="H64" s="76"/>
      <c r="I64" s="26"/>
    </row>
    <row r="65" spans="2:9" s="24" customFormat="1" ht="33" customHeight="1">
      <c r="B65" s="26"/>
      <c r="C65" s="29" t="s">
        <v>282</v>
      </c>
      <c r="D65" s="71">
        <v>0</v>
      </c>
      <c r="E65" s="76"/>
      <c r="F65" s="71">
        <v>0</v>
      </c>
      <c r="G65" s="76"/>
      <c r="H65" s="70">
        <f>D65+F65</f>
        <v>0</v>
      </c>
      <c r="I65" s="26"/>
    </row>
    <row r="66" spans="2:9" s="24" customFormat="1" ht="15" customHeight="1">
      <c r="B66" s="26"/>
      <c r="C66" s="26"/>
      <c r="D66" s="76"/>
      <c r="E66" s="77"/>
      <c r="F66" s="76"/>
      <c r="G66" s="77"/>
      <c r="H66" s="76"/>
      <c r="I66" s="26"/>
    </row>
    <row r="67" spans="2:9" s="24" customFormat="1" ht="30.75" customHeight="1">
      <c r="B67" s="26"/>
      <c r="C67" s="34" t="s">
        <v>253</v>
      </c>
      <c r="D67" s="71">
        <v>0</v>
      </c>
      <c r="E67" s="34"/>
      <c r="F67" s="71">
        <v>0</v>
      </c>
      <c r="G67" s="34"/>
      <c r="H67" s="70">
        <f>D67+F67</f>
        <v>0</v>
      </c>
      <c r="I67" s="26"/>
    </row>
    <row r="68" spans="2:9" s="24" customFormat="1">
      <c r="B68" s="26"/>
      <c r="C68" s="27"/>
      <c r="D68" s="26"/>
      <c r="E68" s="26"/>
      <c r="F68" s="26"/>
      <c r="G68" s="26"/>
      <c r="H68" s="26"/>
      <c r="I68" s="26"/>
    </row>
    <row r="69" spans="2:9" s="24" customFormat="1">
      <c r="C69" s="25"/>
    </row>
  </sheetData>
  <mergeCells count="7">
    <mergeCell ref="C53:H53"/>
    <mergeCell ref="C16:C17"/>
    <mergeCell ref="D12:H12"/>
    <mergeCell ref="D16:H17"/>
    <mergeCell ref="C30:H30"/>
    <mergeCell ref="D26:H27"/>
    <mergeCell ref="C26:C27"/>
  </mergeCells>
  <dataValidations count="4">
    <dataValidation type="whole" allowBlank="1" showInputMessage="1" showErrorMessage="1" sqref="D20" xr:uid="{6812F972-0788-49F1-A48E-D2E242C951B8}">
      <formula1>0</formula1>
      <formula2>9999</formula2>
    </dataValidation>
    <dataValidation type="custom" allowBlank="1" showInputMessage="1" showErrorMessage="1" sqref="H57 H59:H61 H67 H63 H65" xr:uid="{00000000-0002-0000-0000-000003000000}">
      <formula1>666</formula1>
    </dataValidation>
    <dataValidation type="whole" allowBlank="1" showInputMessage="1" showErrorMessage="1" sqref="F60 D60 F67 D67" xr:uid="{786DC25B-CAF8-45DD-9E35-3A0235A32002}">
      <formula1>0</formula1>
      <formula2>1000000000</formula2>
    </dataValidation>
    <dataValidation type="decimal" allowBlank="1" showInputMessage="1" showErrorMessage="1" sqref="D59 D57 D61 D65 F57 F61 F65 D63 F63 F59" xr:uid="{12B2A3BF-14A6-4A66-9C03-0EA930589C98}">
      <formula1>0</formula1>
      <formula2>1000000000</formula2>
    </dataValidation>
  </dataValidations>
  <pageMargins left="1" right="1" top="1" bottom="1" header="0.5" footer="0.5"/>
  <pageSetup paperSize="9"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200025</xdr:colOff>
                    <xdr:row>31</xdr:row>
                    <xdr:rowOff>0</xdr:rowOff>
                  </from>
                  <to>
                    <xdr:col>2</xdr:col>
                    <xdr:colOff>1085850</xdr:colOff>
                    <xdr:row>32</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xdr:col>
                    <xdr:colOff>200025</xdr:colOff>
                    <xdr:row>32</xdr:row>
                    <xdr:rowOff>0</xdr:rowOff>
                  </from>
                  <to>
                    <xdr:col>2</xdr:col>
                    <xdr:colOff>1085850</xdr:colOff>
                    <xdr:row>33</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xdr:col>
                    <xdr:colOff>200025</xdr:colOff>
                    <xdr:row>33</xdr:row>
                    <xdr:rowOff>0</xdr:rowOff>
                  </from>
                  <to>
                    <xdr:col>2</xdr:col>
                    <xdr:colOff>1085850</xdr:colOff>
                    <xdr:row>34</xdr:row>
                    <xdr:rowOff>9525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xdr:col>
                    <xdr:colOff>0</xdr:colOff>
                    <xdr:row>33</xdr:row>
                    <xdr:rowOff>190500</xdr:rowOff>
                  </from>
                  <to>
                    <xdr:col>2</xdr:col>
                    <xdr:colOff>1085850</xdr:colOff>
                    <xdr:row>35</xdr:row>
                    <xdr:rowOff>9525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xdr:col>
                    <xdr:colOff>1581150</xdr:colOff>
                    <xdr:row>35</xdr:row>
                    <xdr:rowOff>9525</xdr:rowOff>
                  </from>
                  <to>
                    <xdr:col>2</xdr:col>
                    <xdr:colOff>1085850</xdr:colOff>
                    <xdr:row>35</xdr:row>
                    <xdr:rowOff>209550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xdr:col>
                    <xdr:colOff>0</xdr:colOff>
                    <xdr:row>35</xdr:row>
                    <xdr:rowOff>219075</xdr:rowOff>
                  </from>
                  <to>
                    <xdr:col>2</xdr:col>
                    <xdr:colOff>1085850</xdr:colOff>
                    <xdr:row>36</xdr:row>
                    <xdr:rowOff>180975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1</xdr:col>
                    <xdr:colOff>1581150</xdr:colOff>
                    <xdr:row>36</xdr:row>
                    <xdr:rowOff>190500</xdr:rowOff>
                  </from>
                  <to>
                    <xdr:col>2</xdr:col>
                    <xdr:colOff>1085850</xdr:colOff>
                    <xdr:row>38</xdr:row>
                    <xdr:rowOff>19050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xdr:col>
                    <xdr:colOff>1581150</xdr:colOff>
                    <xdr:row>37</xdr:row>
                    <xdr:rowOff>219075</xdr:rowOff>
                  </from>
                  <to>
                    <xdr:col>2</xdr:col>
                    <xdr:colOff>1085850</xdr:colOff>
                    <xdr:row>39</xdr:row>
                    <xdr:rowOff>19050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1</xdr:col>
                    <xdr:colOff>1571625</xdr:colOff>
                    <xdr:row>38</xdr:row>
                    <xdr:rowOff>190500</xdr:rowOff>
                  </from>
                  <to>
                    <xdr:col>2</xdr:col>
                    <xdr:colOff>1085850</xdr:colOff>
                    <xdr:row>40</xdr:row>
                    <xdr:rowOff>9525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1</xdr:col>
                    <xdr:colOff>1571625</xdr:colOff>
                    <xdr:row>39</xdr:row>
                    <xdr:rowOff>180975</xdr:rowOff>
                  </from>
                  <to>
                    <xdr:col>2</xdr:col>
                    <xdr:colOff>1085850</xdr:colOff>
                    <xdr:row>41</xdr:row>
                    <xdr:rowOff>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1</xdr:col>
                    <xdr:colOff>1571625</xdr:colOff>
                    <xdr:row>41</xdr:row>
                    <xdr:rowOff>0</xdr:rowOff>
                  </from>
                  <to>
                    <xdr:col>2</xdr:col>
                    <xdr:colOff>1085850</xdr:colOff>
                    <xdr:row>42</xdr:row>
                    <xdr:rowOff>9525</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xdr:col>
                    <xdr:colOff>1571625</xdr:colOff>
                    <xdr:row>41</xdr:row>
                    <xdr:rowOff>190500</xdr:rowOff>
                  </from>
                  <to>
                    <xdr:col>2</xdr:col>
                    <xdr:colOff>1266825</xdr:colOff>
                    <xdr:row>43</xdr:row>
                    <xdr:rowOff>38100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1</xdr:col>
                    <xdr:colOff>1562100</xdr:colOff>
                    <xdr:row>43</xdr:row>
                    <xdr:rowOff>180975</xdr:rowOff>
                  </from>
                  <to>
                    <xdr:col>2</xdr:col>
                    <xdr:colOff>1114425</xdr:colOff>
                    <xdr:row>45</xdr:row>
                    <xdr:rowOff>19050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1</xdr:col>
                    <xdr:colOff>1562100</xdr:colOff>
                    <xdr:row>44</xdr:row>
                    <xdr:rowOff>180975</xdr:rowOff>
                  </from>
                  <to>
                    <xdr:col>2</xdr:col>
                    <xdr:colOff>1085850</xdr:colOff>
                    <xdr:row>46</xdr:row>
                    <xdr:rowOff>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xdr:col>
                    <xdr:colOff>1562100</xdr:colOff>
                    <xdr:row>45</xdr:row>
                    <xdr:rowOff>171450</xdr:rowOff>
                  </from>
                  <to>
                    <xdr:col>2</xdr:col>
                    <xdr:colOff>1285875</xdr:colOff>
                    <xdr:row>47</xdr:row>
                    <xdr:rowOff>19050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1</xdr:col>
                    <xdr:colOff>1571625</xdr:colOff>
                    <xdr:row>42</xdr:row>
                    <xdr:rowOff>190500</xdr:rowOff>
                  </from>
                  <to>
                    <xdr:col>2</xdr:col>
                    <xdr:colOff>1085850</xdr:colOff>
                    <xdr:row>44</xdr:row>
                    <xdr:rowOff>9525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xdr:col>
                    <xdr:colOff>1562100</xdr:colOff>
                    <xdr:row>46</xdr:row>
                    <xdr:rowOff>190500</xdr:rowOff>
                  </from>
                  <to>
                    <xdr:col>2</xdr:col>
                    <xdr:colOff>1085850</xdr:colOff>
                    <xdr:row>48</xdr:row>
                    <xdr:rowOff>9525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1</xdr:col>
                    <xdr:colOff>1562100</xdr:colOff>
                    <xdr:row>47</xdr:row>
                    <xdr:rowOff>190500</xdr:rowOff>
                  </from>
                  <to>
                    <xdr:col>2</xdr:col>
                    <xdr:colOff>1085850</xdr:colOff>
                    <xdr:row>49</xdr:row>
                    <xdr:rowOff>9525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1</xdr:col>
                    <xdr:colOff>1552575</xdr:colOff>
                    <xdr:row>48</xdr:row>
                    <xdr:rowOff>180975</xdr:rowOff>
                  </from>
                  <to>
                    <xdr:col>2</xdr:col>
                    <xdr:colOff>1095375</xdr:colOff>
                    <xdr:row>50</xdr:row>
                    <xdr:rowOff>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1</xdr:col>
                    <xdr:colOff>1552575</xdr:colOff>
                    <xdr:row>49</xdr:row>
                    <xdr:rowOff>190500</xdr:rowOff>
                  </from>
                  <to>
                    <xdr:col>2</xdr:col>
                    <xdr:colOff>1247775</xdr:colOff>
                    <xdr:row>50</xdr:row>
                    <xdr:rowOff>152400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3</xdr:col>
                    <xdr:colOff>47625</xdr:colOff>
                    <xdr:row>30</xdr:row>
                    <xdr:rowOff>161925</xdr:rowOff>
                  </from>
                  <to>
                    <xdr:col>3</xdr:col>
                    <xdr:colOff>1143000</xdr:colOff>
                    <xdr:row>31</xdr:row>
                    <xdr:rowOff>171450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3</xdr:col>
                    <xdr:colOff>47625</xdr:colOff>
                    <xdr:row>32</xdr:row>
                    <xdr:rowOff>0</xdr:rowOff>
                  </from>
                  <to>
                    <xdr:col>3</xdr:col>
                    <xdr:colOff>1333500</xdr:colOff>
                    <xdr:row>32</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3</xdr:col>
                    <xdr:colOff>47625</xdr:colOff>
                    <xdr:row>33</xdr:row>
                    <xdr:rowOff>0</xdr:rowOff>
                  </from>
                  <to>
                    <xdr:col>3</xdr:col>
                    <xdr:colOff>1143000</xdr:colOff>
                    <xdr:row>34</xdr:row>
                    <xdr:rowOff>9525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3</xdr:col>
                    <xdr:colOff>47625</xdr:colOff>
                    <xdr:row>34</xdr:row>
                    <xdr:rowOff>0</xdr:rowOff>
                  </from>
                  <to>
                    <xdr:col>3</xdr:col>
                    <xdr:colOff>1143000</xdr:colOff>
                    <xdr:row>35</xdr:row>
                    <xdr:rowOff>9525</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3</xdr:col>
                    <xdr:colOff>47625</xdr:colOff>
                    <xdr:row>35</xdr:row>
                    <xdr:rowOff>209550</xdr:rowOff>
                  </from>
                  <to>
                    <xdr:col>3</xdr:col>
                    <xdr:colOff>1143000</xdr:colOff>
                    <xdr:row>36</xdr:row>
                    <xdr:rowOff>171450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3</xdr:col>
                    <xdr:colOff>47625</xdr:colOff>
                    <xdr:row>37</xdr:row>
                    <xdr:rowOff>0</xdr:rowOff>
                  </from>
                  <to>
                    <xdr:col>3</xdr:col>
                    <xdr:colOff>1133475</xdr:colOff>
                    <xdr:row>38</xdr:row>
                    <xdr:rowOff>9525</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3</xdr:col>
                    <xdr:colOff>47625</xdr:colOff>
                    <xdr:row>38</xdr:row>
                    <xdr:rowOff>0</xdr:rowOff>
                  </from>
                  <to>
                    <xdr:col>3</xdr:col>
                    <xdr:colOff>1133475</xdr:colOff>
                    <xdr:row>39</xdr:row>
                    <xdr:rowOff>9525</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3</xdr:col>
                    <xdr:colOff>47625</xdr:colOff>
                    <xdr:row>41</xdr:row>
                    <xdr:rowOff>0</xdr:rowOff>
                  </from>
                  <to>
                    <xdr:col>3</xdr:col>
                    <xdr:colOff>1133475</xdr:colOff>
                    <xdr:row>42</xdr:row>
                    <xdr:rowOff>9525</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3</xdr:col>
                    <xdr:colOff>47625</xdr:colOff>
                    <xdr:row>42</xdr:row>
                    <xdr:rowOff>0</xdr:rowOff>
                  </from>
                  <to>
                    <xdr:col>3</xdr:col>
                    <xdr:colOff>1133475</xdr:colOff>
                    <xdr:row>43</xdr:row>
                    <xdr:rowOff>9525</xdr:rowOff>
                  </to>
                </anchor>
              </controlPr>
            </control>
          </mc:Choice>
        </mc:AlternateContent>
        <mc:AlternateContent xmlns:mc="http://schemas.openxmlformats.org/markup-compatibility/2006">
          <mc:Choice Requires="x14">
            <control shapeId="1075" r:id="rId33" name="Check Box 51">
              <controlPr defaultSize="0" autoFill="0" autoLine="0" autoPict="0">
                <anchor moveWithCells="1">
                  <from>
                    <xdr:col>3</xdr:col>
                    <xdr:colOff>47625</xdr:colOff>
                    <xdr:row>45</xdr:row>
                    <xdr:rowOff>0</xdr:rowOff>
                  </from>
                  <to>
                    <xdr:col>3</xdr:col>
                    <xdr:colOff>1133475</xdr:colOff>
                    <xdr:row>46</xdr:row>
                    <xdr:rowOff>9525</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3</xdr:col>
                    <xdr:colOff>47625</xdr:colOff>
                    <xdr:row>46</xdr:row>
                    <xdr:rowOff>0</xdr:rowOff>
                  </from>
                  <to>
                    <xdr:col>3</xdr:col>
                    <xdr:colOff>1133475</xdr:colOff>
                    <xdr:row>47</xdr:row>
                    <xdr:rowOff>9525</xdr:rowOff>
                  </to>
                </anchor>
              </controlPr>
            </control>
          </mc:Choice>
        </mc:AlternateContent>
        <mc:AlternateContent xmlns:mc="http://schemas.openxmlformats.org/markup-compatibility/2006">
          <mc:Choice Requires="x14">
            <control shapeId="2" r:id="rId35" name="Check Box 54">
              <controlPr defaultSize="0" autoFill="0" autoLine="0" autoPict="0">
                <anchor moveWithCells="1">
                  <from>
                    <xdr:col>3</xdr:col>
                    <xdr:colOff>47625</xdr:colOff>
                    <xdr:row>35</xdr:row>
                    <xdr:rowOff>9525</xdr:rowOff>
                  </from>
                  <to>
                    <xdr:col>3</xdr:col>
                    <xdr:colOff>1143000</xdr:colOff>
                    <xdr:row>35</xdr:row>
                    <xdr:rowOff>209550</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3</xdr:col>
                    <xdr:colOff>47625</xdr:colOff>
                    <xdr:row>38</xdr:row>
                    <xdr:rowOff>180975</xdr:rowOff>
                  </from>
                  <to>
                    <xdr:col>3</xdr:col>
                    <xdr:colOff>1133475</xdr:colOff>
                    <xdr:row>40</xdr:row>
                    <xdr:rowOff>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3</xdr:col>
                    <xdr:colOff>47625</xdr:colOff>
                    <xdr:row>40</xdr:row>
                    <xdr:rowOff>0</xdr:rowOff>
                  </from>
                  <to>
                    <xdr:col>3</xdr:col>
                    <xdr:colOff>1133475</xdr:colOff>
                    <xdr:row>41</xdr:row>
                    <xdr:rowOff>9525</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3</xdr:col>
                    <xdr:colOff>47625</xdr:colOff>
                    <xdr:row>43</xdr:row>
                    <xdr:rowOff>200025</xdr:rowOff>
                  </from>
                  <to>
                    <xdr:col>3</xdr:col>
                    <xdr:colOff>1133475</xdr:colOff>
                    <xdr:row>45</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3</xdr:col>
                    <xdr:colOff>47625</xdr:colOff>
                    <xdr:row>43</xdr:row>
                    <xdr:rowOff>0</xdr:rowOff>
                  </from>
                  <to>
                    <xdr:col>3</xdr:col>
                    <xdr:colOff>1133475</xdr:colOff>
                    <xdr:row>44</xdr:row>
                    <xdr:rowOff>9525</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3</xdr:col>
                    <xdr:colOff>47625</xdr:colOff>
                    <xdr:row>46</xdr:row>
                    <xdr:rowOff>180975</xdr:rowOff>
                  </from>
                  <to>
                    <xdr:col>3</xdr:col>
                    <xdr:colOff>1133475</xdr:colOff>
                    <xdr:row>48</xdr:row>
                    <xdr:rowOff>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xdr:col>
                    <xdr:colOff>47625</xdr:colOff>
                    <xdr:row>48</xdr:row>
                    <xdr:rowOff>0</xdr:rowOff>
                  </from>
                  <to>
                    <xdr:col>3</xdr:col>
                    <xdr:colOff>1133475</xdr:colOff>
                    <xdr:row>49</xdr:row>
                    <xdr:rowOff>9525</xdr:rowOff>
                  </to>
                </anchor>
              </controlPr>
            </control>
          </mc:Choice>
        </mc:AlternateContent>
        <mc:AlternateContent xmlns:mc="http://schemas.openxmlformats.org/markup-compatibility/2006">
          <mc:Choice Requires="x14">
            <control shapeId="4" r:id="rId42" name="Check Box 62">
              <controlPr defaultSize="0" autoFill="0" autoLine="0" autoPict="0">
                <anchor moveWithCells="1">
                  <from>
                    <xdr:col>3</xdr:col>
                    <xdr:colOff>38100</xdr:colOff>
                    <xdr:row>49</xdr:row>
                    <xdr:rowOff>0</xdr:rowOff>
                  </from>
                  <to>
                    <xdr:col>3</xdr:col>
                    <xdr:colOff>1123950</xdr:colOff>
                    <xdr:row>50</xdr:row>
                    <xdr:rowOff>9525</xdr:rowOff>
                  </to>
                </anchor>
              </controlPr>
            </control>
          </mc:Choice>
        </mc:AlternateContent>
        <mc:AlternateContent xmlns:mc="http://schemas.openxmlformats.org/markup-compatibility/2006">
          <mc:Choice Requires="x14">
            <control shapeId="8" r:id="rId43" name="Check Box 66">
              <controlPr defaultSize="0" autoFill="0" autoLine="0" autoPict="0">
                <anchor moveWithCells="1">
                  <from>
                    <xdr:col>5</xdr:col>
                    <xdr:colOff>38100</xdr:colOff>
                    <xdr:row>31</xdr:row>
                    <xdr:rowOff>0</xdr:rowOff>
                  </from>
                  <to>
                    <xdr:col>5</xdr:col>
                    <xdr:colOff>1123950</xdr:colOff>
                    <xdr:row>32</xdr:row>
                    <xdr:rowOff>9525</xdr:rowOff>
                  </to>
                </anchor>
              </controlPr>
            </control>
          </mc:Choice>
        </mc:AlternateContent>
        <mc:AlternateContent xmlns:mc="http://schemas.openxmlformats.org/markup-compatibility/2006">
          <mc:Choice Requires="x14">
            <control shapeId="6" r:id="rId44" name="Check Box 64">
              <controlPr defaultSize="0" autoFill="0" autoLine="0" autoPict="0">
                <anchor moveWithCells="1">
                  <from>
                    <xdr:col>3</xdr:col>
                    <xdr:colOff>38100</xdr:colOff>
                    <xdr:row>50</xdr:row>
                    <xdr:rowOff>0</xdr:rowOff>
                  </from>
                  <to>
                    <xdr:col>3</xdr:col>
                    <xdr:colOff>1123950</xdr:colOff>
                    <xdr:row>51</xdr:row>
                    <xdr:rowOff>9525</xdr:rowOff>
                  </to>
                </anchor>
              </controlPr>
            </control>
          </mc:Choice>
        </mc:AlternateContent>
        <mc:AlternateContent xmlns:mc="http://schemas.openxmlformats.org/markup-compatibility/2006">
          <mc:Choice Requires="x14">
            <control shapeId="3" r:id="rId45" name="Check Box 61">
              <controlPr defaultSize="0" autoFill="0" autoLine="0" autoPict="0">
                <anchor moveWithCells="1">
                  <from>
                    <xdr:col>5</xdr:col>
                    <xdr:colOff>38100</xdr:colOff>
                    <xdr:row>31</xdr:row>
                    <xdr:rowOff>190500</xdr:rowOff>
                  </from>
                  <to>
                    <xdr:col>5</xdr:col>
                    <xdr:colOff>1123950</xdr:colOff>
                    <xdr:row>33</xdr:row>
                    <xdr:rowOff>9525</xdr:rowOff>
                  </to>
                </anchor>
              </controlPr>
            </control>
          </mc:Choice>
        </mc:AlternateContent>
        <mc:AlternateContent xmlns:mc="http://schemas.openxmlformats.org/markup-compatibility/2006">
          <mc:Choice Requires="x14">
            <control shapeId="5" r:id="rId46" name="Check Box 63">
              <controlPr defaultSize="0" autoFill="0" autoLine="0" autoPict="0">
                <anchor moveWithCells="1">
                  <from>
                    <xdr:col>5</xdr:col>
                    <xdr:colOff>38100</xdr:colOff>
                    <xdr:row>33</xdr:row>
                    <xdr:rowOff>0</xdr:rowOff>
                  </from>
                  <to>
                    <xdr:col>5</xdr:col>
                    <xdr:colOff>1123950</xdr:colOff>
                    <xdr:row>34</xdr:row>
                    <xdr:rowOff>9525</xdr:rowOff>
                  </to>
                </anchor>
              </controlPr>
            </control>
          </mc:Choice>
        </mc:AlternateContent>
        <mc:AlternateContent xmlns:mc="http://schemas.openxmlformats.org/markup-compatibility/2006">
          <mc:Choice Requires="x14">
            <control shapeId="7" r:id="rId47" name="Check Box 65">
              <controlPr defaultSize="0" autoFill="0" autoLine="0" autoPict="0">
                <anchor moveWithCells="1">
                  <from>
                    <xdr:col>5</xdr:col>
                    <xdr:colOff>38100</xdr:colOff>
                    <xdr:row>34</xdr:row>
                    <xdr:rowOff>0</xdr:rowOff>
                  </from>
                  <to>
                    <xdr:col>5</xdr:col>
                    <xdr:colOff>1123950</xdr:colOff>
                    <xdr:row>35</xdr:row>
                    <xdr:rowOff>9525</xdr:rowOff>
                  </to>
                </anchor>
              </controlPr>
            </control>
          </mc:Choice>
        </mc:AlternateContent>
        <mc:AlternateContent xmlns:mc="http://schemas.openxmlformats.org/markup-compatibility/2006">
          <mc:Choice Requires="x14">
            <control shapeId="9" r:id="rId48" name="Check Box 67">
              <controlPr defaultSize="0" autoFill="0" autoLine="0" autoPict="0">
                <anchor moveWithCells="1">
                  <from>
                    <xdr:col>5</xdr:col>
                    <xdr:colOff>38100</xdr:colOff>
                    <xdr:row>35</xdr:row>
                    <xdr:rowOff>0</xdr:rowOff>
                  </from>
                  <to>
                    <xdr:col>5</xdr:col>
                    <xdr:colOff>1123950</xdr:colOff>
                    <xdr:row>35</xdr:row>
                    <xdr:rowOff>200025</xdr:rowOff>
                  </to>
                </anchor>
              </controlPr>
            </control>
          </mc:Choice>
        </mc:AlternateContent>
        <mc:AlternateContent xmlns:mc="http://schemas.openxmlformats.org/markup-compatibility/2006">
          <mc:Choice Requires="x14">
            <control shapeId="10" r:id="rId49" name="Check Box 68">
              <controlPr defaultSize="0" autoFill="0" autoLine="0" autoPict="0">
                <anchor moveWithCells="1">
                  <from>
                    <xdr:col>5</xdr:col>
                    <xdr:colOff>38100</xdr:colOff>
                    <xdr:row>35</xdr:row>
                    <xdr:rowOff>209550</xdr:rowOff>
                  </from>
                  <to>
                    <xdr:col>5</xdr:col>
                    <xdr:colOff>1123950</xdr:colOff>
                    <xdr:row>36</xdr:row>
                    <xdr:rowOff>171450</xdr:rowOff>
                  </to>
                </anchor>
              </controlPr>
            </control>
          </mc:Choice>
        </mc:AlternateContent>
        <mc:AlternateContent xmlns:mc="http://schemas.openxmlformats.org/markup-compatibility/2006">
          <mc:Choice Requires="x14">
            <control shapeId="11" r:id="rId50" name="Check Box 69">
              <controlPr defaultSize="0" autoFill="0" autoLine="0" autoPict="0">
                <anchor moveWithCells="1">
                  <from>
                    <xdr:col>5</xdr:col>
                    <xdr:colOff>38100</xdr:colOff>
                    <xdr:row>37</xdr:row>
                    <xdr:rowOff>0</xdr:rowOff>
                  </from>
                  <to>
                    <xdr:col>5</xdr:col>
                    <xdr:colOff>1123950</xdr:colOff>
                    <xdr:row>38</xdr:row>
                    <xdr:rowOff>9525</xdr:rowOff>
                  </to>
                </anchor>
              </controlPr>
            </control>
          </mc:Choice>
        </mc:AlternateContent>
        <mc:AlternateContent xmlns:mc="http://schemas.openxmlformats.org/markup-compatibility/2006">
          <mc:Choice Requires="x14">
            <control shapeId="12" r:id="rId51" name="Check Box 70">
              <controlPr defaultSize="0" autoFill="0" autoLine="0" autoPict="0">
                <anchor moveWithCells="1">
                  <from>
                    <xdr:col>5</xdr:col>
                    <xdr:colOff>38100</xdr:colOff>
                    <xdr:row>37</xdr:row>
                    <xdr:rowOff>190500</xdr:rowOff>
                  </from>
                  <to>
                    <xdr:col>5</xdr:col>
                    <xdr:colOff>1123950</xdr:colOff>
                    <xdr:row>39</xdr:row>
                    <xdr:rowOff>9525</xdr:rowOff>
                  </to>
                </anchor>
              </controlPr>
            </control>
          </mc:Choice>
        </mc:AlternateContent>
        <mc:AlternateContent xmlns:mc="http://schemas.openxmlformats.org/markup-compatibility/2006">
          <mc:Choice Requires="x14">
            <control shapeId="13" r:id="rId52" name="Check Box 71">
              <controlPr defaultSize="0" autoFill="0" autoLine="0" autoPict="0">
                <anchor moveWithCells="1">
                  <from>
                    <xdr:col>5</xdr:col>
                    <xdr:colOff>38100</xdr:colOff>
                    <xdr:row>38</xdr:row>
                    <xdr:rowOff>190500</xdr:rowOff>
                  </from>
                  <to>
                    <xdr:col>5</xdr:col>
                    <xdr:colOff>1123950</xdr:colOff>
                    <xdr:row>40</xdr:row>
                    <xdr:rowOff>9525</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from>
                    <xdr:col>5</xdr:col>
                    <xdr:colOff>38100</xdr:colOff>
                    <xdr:row>39</xdr:row>
                    <xdr:rowOff>190500</xdr:rowOff>
                  </from>
                  <to>
                    <xdr:col>5</xdr:col>
                    <xdr:colOff>1123950</xdr:colOff>
                    <xdr:row>41</xdr:row>
                    <xdr:rowOff>9525</xdr:rowOff>
                  </to>
                </anchor>
              </controlPr>
            </control>
          </mc:Choice>
        </mc:AlternateContent>
        <mc:AlternateContent xmlns:mc="http://schemas.openxmlformats.org/markup-compatibility/2006">
          <mc:Choice Requires="x14">
            <control shapeId="14" r:id="rId54" name="Check Box 73">
              <controlPr defaultSize="0" autoFill="0" autoLine="0" autoPict="0">
                <anchor moveWithCells="1">
                  <from>
                    <xdr:col>5</xdr:col>
                    <xdr:colOff>38100</xdr:colOff>
                    <xdr:row>40</xdr:row>
                    <xdr:rowOff>180975</xdr:rowOff>
                  </from>
                  <to>
                    <xdr:col>5</xdr:col>
                    <xdr:colOff>1123950</xdr:colOff>
                    <xdr:row>42</xdr:row>
                    <xdr:rowOff>0</xdr:rowOff>
                  </to>
                </anchor>
              </controlPr>
            </control>
          </mc:Choice>
        </mc:AlternateContent>
        <mc:AlternateContent xmlns:mc="http://schemas.openxmlformats.org/markup-compatibility/2006">
          <mc:Choice Requires="x14">
            <control shapeId="15" r:id="rId55" name="Check Box 74">
              <controlPr defaultSize="0" autoFill="0" autoLine="0" autoPict="0">
                <anchor moveWithCells="1">
                  <from>
                    <xdr:col>5</xdr:col>
                    <xdr:colOff>38100</xdr:colOff>
                    <xdr:row>41</xdr:row>
                    <xdr:rowOff>180975</xdr:rowOff>
                  </from>
                  <to>
                    <xdr:col>5</xdr:col>
                    <xdr:colOff>1123950</xdr:colOff>
                    <xdr:row>43</xdr:row>
                    <xdr:rowOff>0</xdr:rowOff>
                  </to>
                </anchor>
              </controlPr>
            </control>
          </mc:Choice>
        </mc:AlternateContent>
        <mc:AlternateContent xmlns:mc="http://schemas.openxmlformats.org/markup-compatibility/2006">
          <mc:Choice Requires="x14">
            <control shapeId="16" r:id="rId56" name="Check Box 75">
              <controlPr defaultSize="0" autoFill="0" autoLine="0" autoPict="0">
                <anchor moveWithCells="1">
                  <from>
                    <xdr:col>5</xdr:col>
                    <xdr:colOff>38100</xdr:colOff>
                    <xdr:row>43</xdr:row>
                    <xdr:rowOff>0</xdr:rowOff>
                  </from>
                  <to>
                    <xdr:col>5</xdr:col>
                    <xdr:colOff>1123950</xdr:colOff>
                    <xdr:row>44</xdr:row>
                    <xdr:rowOff>9525</xdr:rowOff>
                  </to>
                </anchor>
              </controlPr>
            </control>
          </mc:Choice>
        </mc:AlternateContent>
        <mc:AlternateContent xmlns:mc="http://schemas.openxmlformats.org/markup-compatibility/2006">
          <mc:Choice Requires="x14">
            <control shapeId="17" r:id="rId57" name="Check Box 76">
              <controlPr defaultSize="0" autoFill="0" autoLine="0" autoPict="0">
                <anchor moveWithCells="1">
                  <from>
                    <xdr:col>5</xdr:col>
                    <xdr:colOff>38100</xdr:colOff>
                    <xdr:row>44</xdr:row>
                    <xdr:rowOff>0</xdr:rowOff>
                  </from>
                  <to>
                    <xdr:col>5</xdr:col>
                    <xdr:colOff>1123950</xdr:colOff>
                    <xdr:row>45</xdr:row>
                    <xdr:rowOff>9525</xdr:rowOff>
                  </to>
                </anchor>
              </controlPr>
            </control>
          </mc:Choice>
        </mc:AlternateContent>
        <mc:AlternateContent xmlns:mc="http://schemas.openxmlformats.org/markup-compatibility/2006">
          <mc:Choice Requires="x14">
            <control shapeId="18" r:id="rId58" name="Check Box 77">
              <controlPr defaultSize="0" autoFill="0" autoLine="0" autoPict="0">
                <anchor moveWithCells="1">
                  <from>
                    <xdr:col>5</xdr:col>
                    <xdr:colOff>38100</xdr:colOff>
                    <xdr:row>45</xdr:row>
                    <xdr:rowOff>0</xdr:rowOff>
                  </from>
                  <to>
                    <xdr:col>5</xdr:col>
                    <xdr:colOff>1123950</xdr:colOff>
                    <xdr:row>46</xdr:row>
                    <xdr:rowOff>9525</xdr:rowOff>
                  </to>
                </anchor>
              </controlPr>
            </control>
          </mc:Choice>
        </mc:AlternateContent>
        <mc:AlternateContent xmlns:mc="http://schemas.openxmlformats.org/markup-compatibility/2006">
          <mc:Choice Requires="x14">
            <control shapeId="19" r:id="rId59" name="Check Box 78">
              <controlPr defaultSize="0" autoFill="0" autoLine="0" autoPict="0">
                <anchor moveWithCells="1">
                  <from>
                    <xdr:col>5</xdr:col>
                    <xdr:colOff>38100</xdr:colOff>
                    <xdr:row>46</xdr:row>
                    <xdr:rowOff>0</xdr:rowOff>
                  </from>
                  <to>
                    <xdr:col>5</xdr:col>
                    <xdr:colOff>1123950</xdr:colOff>
                    <xdr:row>47</xdr:row>
                    <xdr:rowOff>9525</xdr:rowOff>
                  </to>
                </anchor>
              </controlPr>
            </control>
          </mc:Choice>
        </mc:AlternateContent>
        <mc:AlternateContent xmlns:mc="http://schemas.openxmlformats.org/markup-compatibility/2006">
          <mc:Choice Requires="x14">
            <control shapeId="20" r:id="rId60" name="Check Box 79">
              <controlPr defaultSize="0" autoFill="0" autoLine="0" autoPict="0">
                <anchor moveWithCells="1">
                  <from>
                    <xdr:col>5</xdr:col>
                    <xdr:colOff>38100</xdr:colOff>
                    <xdr:row>47</xdr:row>
                    <xdr:rowOff>9525</xdr:rowOff>
                  </from>
                  <to>
                    <xdr:col>5</xdr:col>
                    <xdr:colOff>1123950</xdr:colOff>
                    <xdr:row>48</xdr:row>
                    <xdr:rowOff>19050</xdr:rowOff>
                  </to>
                </anchor>
              </controlPr>
            </control>
          </mc:Choice>
        </mc:AlternateContent>
        <mc:AlternateContent xmlns:mc="http://schemas.openxmlformats.org/markup-compatibility/2006">
          <mc:Choice Requires="x14">
            <control shapeId="21" r:id="rId61" name="Check Box 80">
              <controlPr defaultSize="0" autoFill="0" autoLine="0" autoPict="0">
                <anchor moveWithCells="1">
                  <from>
                    <xdr:col>5</xdr:col>
                    <xdr:colOff>38100</xdr:colOff>
                    <xdr:row>48</xdr:row>
                    <xdr:rowOff>0</xdr:rowOff>
                  </from>
                  <to>
                    <xdr:col>5</xdr:col>
                    <xdr:colOff>1123950</xdr:colOff>
                    <xdr:row>49</xdr:row>
                    <xdr:rowOff>9525</xdr:rowOff>
                  </to>
                </anchor>
              </controlPr>
            </control>
          </mc:Choice>
        </mc:AlternateContent>
        <mc:AlternateContent xmlns:mc="http://schemas.openxmlformats.org/markup-compatibility/2006">
          <mc:Choice Requires="x14">
            <control shapeId="22" r:id="rId62" name="Check Box 81">
              <controlPr defaultSize="0" autoFill="0" autoLine="0" autoPict="0">
                <anchor moveWithCells="1">
                  <from>
                    <xdr:col>5</xdr:col>
                    <xdr:colOff>38100</xdr:colOff>
                    <xdr:row>49</xdr:row>
                    <xdr:rowOff>9525</xdr:rowOff>
                  </from>
                  <to>
                    <xdr:col>5</xdr:col>
                    <xdr:colOff>1123950</xdr:colOff>
                    <xdr:row>50</xdr:row>
                    <xdr:rowOff>19050</xdr:rowOff>
                  </to>
                </anchor>
              </controlPr>
            </control>
          </mc:Choice>
        </mc:AlternateContent>
        <mc:AlternateContent xmlns:mc="http://schemas.openxmlformats.org/markup-compatibility/2006">
          <mc:Choice Requires="x14">
            <control shapeId="23" r:id="rId63" name="Check Box 82">
              <controlPr defaultSize="0" autoFill="0" autoLine="0" autoPict="0">
                <anchor moveWithCells="1">
                  <from>
                    <xdr:col>5</xdr:col>
                    <xdr:colOff>38100</xdr:colOff>
                    <xdr:row>50</xdr:row>
                    <xdr:rowOff>0</xdr:rowOff>
                  </from>
                  <to>
                    <xdr:col>5</xdr:col>
                    <xdr:colOff>1123950</xdr:colOff>
                    <xdr:row>51</xdr:row>
                    <xdr:rowOff>9525</xdr:rowOff>
                  </to>
                </anchor>
              </controlPr>
            </control>
          </mc:Choice>
        </mc:AlternateContent>
        <mc:AlternateContent xmlns:mc="http://schemas.openxmlformats.org/markup-compatibility/2006">
          <mc:Choice Requires="x14">
            <control shapeId="24" r:id="rId64" name="Check Box 83">
              <controlPr defaultSize="0" autoFill="0" autoLine="0" autoPict="0">
                <anchor moveWithCells="1">
                  <from>
                    <xdr:col>7</xdr:col>
                    <xdr:colOff>38100</xdr:colOff>
                    <xdr:row>31</xdr:row>
                    <xdr:rowOff>0</xdr:rowOff>
                  </from>
                  <to>
                    <xdr:col>7</xdr:col>
                    <xdr:colOff>1123950</xdr:colOff>
                    <xdr:row>32</xdr:row>
                    <xdr:rowOff>9525</xdr:rowOff>
                  </to>
                </anchor>
              </controlPr>
            </control>
          </mc:Choice>
        </mc:AlternateContent>
        <mc:AlternateContent xmlns:mc="http://schemas.openxmlformats.org/markup-compatibility/2006">
          <mc:Choice Requires="x14">
            <control shapeId="25" r:id="rId65" name="Check Box 84">
              <controlPr defaultSize="0" autoFill="0" autoLine="0" autoPict="0">
                <anchor moveWithCells="1">
                  <from>
                    <xdr:col>7</xdr:col>
                    <xdr:colOff>38100</xdr:colOff>
                    <xdr:row>32</xdr:row>
                    <xdr:rowOff>0</xdr:rowOff>
                  </from>
                  <to>
                    <xdr:col>7</xdr:col>
                    <xdr:colOff>1123950</xdr:colOff>
                    <xdr:row>33</xdr:row>
                    <xdr:rowOff>9525</xdr:rowOff>
                  </to>
                </anchor>
              </controlPr>
            </control>
          </mc:Choice>
        </mc:AlternateContent>
        <mc:AlternateContent xmlns:mc="http://schemas.openxmlformats.org/markup-compatibility/2006">
          <mc:Choice Requires="x14">
            <control shapeId="26" r:id="rId66" name="Check Box 85">
              <controlPr defaultSize="0" autoFill="0" autoLine="0" autoPict="0">
                <anchor moveWithCells="1">
                  <from>
                    <xdr:col>7</xdr:col>
                    <xdr:colOff>38100</xdr:colOff>
                    <xdr:row>33</xdr:row>
                    <xdr:rowOff>0</xdr:rowOff>
                  </from>
                  <to>
                    <xdr:col>7</xdr:col>
                    <xdr:colOff>1123950</xdr:colOff>
                    <xdr:row>34</xdr:row>
                    <xdr:rowOff>9525</xdr:rowOff>
                  </to>
                </anchor>
              </controlPr>
            </control>
          </mc:Choice>
        </mc:AlternateContent>
        <mc:AlternateContent xmlns:mc="http://schemas.openxmlformats.org/markup-compatibility/2006">
          <mc:Choice Requires="x14">
            <control shapeId="27" r:id="rId67" name="Check Box 86">
              <controlPr defaultSize="0" autoFill="0" autoLine="0" autoPict="0">
                <anchor moveWithCells="1">
                  <from>
                    <xdr:col>7</xdr:col>
                    <xdr:colOff>38100</xdr:colOff>
                    <xdr:row>34</xdr:row>
                    <xdr:rowOff>0</xdr:rowOff>
                  </from>
                  <to>
                    <xdr:col>7</xdr:col>
                    <xdr:colOff>1123950</xdr:colOff>
                    <xdr:row>35</xdr:row>
                    <xdr:rowOff>9525</xdr:rowOff>
                  </to>
                </anchor>
              </controlPr>
            </control>
          </mc:Choice>
        </mc:AlternateContent>
        <mc:AlternateContent xmlns:mc="http://schemas.openxmlformats.org/markup-compatibility/2006">
          <mc:Choice Requires="x14">
            <control shapeId="28" r:id="rId68" name="Check Box 87">
              <controlPr defaultSize="0" autoFill="0" autoLine="0" autoPict="0">
                <anchor moveWithCells="1">
                  <from>
                    <xdr:col>7</xdr:col>
                    <xdr:colOff>38100</xdr:colOff>
                    <xdr:row>34</xdr:row>
                    <xdr:rowOff>190500</xdr:rowOff>
                  </from>
                  <to>
                    <xdr:col>7</xdr:col>
                    <xdr:colOff>1362075</xdr:colOff>
                    <xdr:row>35</xdr:row>
                    <xdr:rowOff>200025</xdr:rowOff>
                  </to>
                </anchor>
              </controlPr>
            </control>
          </mc:Choice>
        </mc:AlternateContent>
        <mc:AlternateContent xmlns:mc="http://schemas.openxmlformats.org/markup-compatibility/2006">
          <mc:Choice Requires="x14">
            <control shapeId="29" r:id="rId69" name="Check Box 88">
              <controlPr defaultSize="0" autoFill="0" autoLine="0" autoPict="0">
                <anchor moveWithCells="1">
                  <from>
                    <xdr:col>7</xdr:col>
                    <xdr:colOff>38100</xdr:colOff>
                    <xdr:row>35</xdr:row>
                    <xdr:rowOff>209550</xdr:rowOff>
                  </from>
                  <to>
                    <xdr:col>7</xdr:col>
                    <xdr:colOff>1123950</xdr:colOff>
                    <xdr:row>36</xdr:row>
                    <xdr:rowOff>171450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7</xdr:col>
                    <xdr:colOff>38100</xdr:colOff>
                    <xdr:row>36</xdr:row>
                    <xdr:rowOff>180975</xdr:rowOff>
                  </from>
                  <to>
                    <xdr:col>7</xdr:col>
                    <xdr:colOff>1123950</xdr:colOff>
                    <xdr:row>38</xdr:row>
                    <xdr:rowOff>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7</xdr:col>
                    <xdr:colOff>38100</xdr:colOff>
                    <xdr:row>38</xdr:row>
                    <xdr:rowOff>0</xdr:rowOff>
                  </from>
                  <to>
                    <xdr:col>7</xdr:col>
                    <xdr:colOff>1123950</xdr:colOff>
                    <xdr:row>39</xdr:row>
                    <xdr:rowOff>9525</xdr:rowOff>
                  </to>
                </anchor>
              </controlPr>
            </control>
          </mc:Choice>
        </mc:AlternateContent>
        <mc:AlternateContent xmlns:mc="http://schemas.openxmlformats.org/markup-compatibility/2006">
          <mc:Choice Requires="x14">
            <control shapeId="1115" r:id="rId72" name="Check Box 91">
              <controlPr defaultSize="0" autoFill="0" autoLine="0" autoPict="0">
                <anchor moveWithCells="1">
                  <from>
                    <xdr:col>7</xdr:col>
                    <xdr:colOff>38100</xdr:colOff>
                    <xdr:row>39</xdr:row>
                    <xdr:rowOff>0</xdr:rowOff>
                  </from>
                  <to>
                    <xdr:col>7</xdr:col>
                    <xdr:colOff>1123950</xdr:colOff>
                    <xdr:row>40</xdr:row>
                    <xdr:rowOff>9525</xdr:rowOff>
                  </to>
                </anchor>
              </controlPr>
            </control>
          </mc:Choice>
        </mc:AlternateContent>
        <mc:AlternateContent xmlns:mc="http://schemas.openxmlformats.org/markup-compatibility/2006">
          <mc:Choice Requires="x14">
            <control shapeId="1116" r:id="rId73" name="Check Box 92">
              <controlPr defaultSize="0" autoFill="0" autoLine="0" autoPict="0">
                <anchor moveWithCells="1">
                  <from>
                    <xdr:col>7</xdr:col>
                    <xdr:colOff>38100</xdr:colOff>
                    <xdr:row>40</xdr:row>
                    <xdr:rowOff>0</xdr:rowOff>
                  </from>
                  <to>
                    <xdr:col>7</xdr:col>
                    <xdr:colOff>1123950</xdr:colOff>
                    <xdr:row>41</xdr:row>
                    <xdr:rowOff>9525</xdr:rowOff>
                  </to>
                </anchor>
              </controlPr>
            </control>
          </mc:Choice>
        </mc:AlternateContent>
        <mc:AlternateContent xmlns:mc="http://schemas.openxmlformats.org/markup-compatibility/2006">
          <mc:Choice Requires="x14">
            <control shapeId="1117" r:id="rId74" name="Check Box 93">
              <controlPr defaultSize="0" autoFill="0" autoLine="0" autoPict="0">
                <anchor moveWithCells="1">
                  <from>
                    <xdr:col>7</xdr:col>
                    <xdr:colOff>38100</xdr:colOff>
                    <xdr:row>41</xdr:row>
                    <xdr:rowOff>0</xdr:rowOff>
                  </from>
                  <to>
                    <xdr:col>7</xdr:col>
                    <xdr:colOff>1123950</xdr:colOff>
                    <xdr:row>42</xdr:row>
                    <xdr:rowOff>9525</xdr:rowOff>
                  </to>
                </anchor>
              </controlPr>
            </control>
          </mc:Choice>
        </mc:AlternateContent>
        <mc:AlternateContent xmlns:mc="http://schemas.openxmlformats.org/markup-compatibility/2006">
          <mc:Choice Requires="x14">
            <control shapeId="1118" r:id="rId75" name="Check Box 94">
              <controlPr defaultSize="0" autoFill="0" autoLine="0" autoPict="0">
                <anchor moveWithCells="1">
                  <from>
                    <xdr:col>7</xdr:col>
                    <xdr:colOff>38100</xdr:colOff>
                    <xdr:row>42</xdr:row>
                    <xdr:rowOff>0</xdr:rowOff>
                  </from>
                  <to>
                    <xdr:col>7</xdr:col>
                    <xdr:colOff>1123950</xdr:colOff>
                    <xdr:row>43</xdr:row>
                    <xdr:rowOff>9525</xdr:rowOff>
                  </to>
                </anchor>
              </controlPr>
            </control>
          </mc:Choice>
        </mc:AlternateContent>
        <mc:AlternateContent xmlns:mc="http://schemas.openxmlformats.org/markup-compatibility/2006">
          <mc:Choice Requires="x14">
            <control shapeId="1119" r:id="rId76" name="Check Box 95">
              <controlPr defaultSize="0" autoFill="0" autoLine="0" autoPict="0">
                <anchor moveWithCells="1">
                  <from>
                    <xdr:col>7</xdr:col>
                    <xdr:colOff>38100</xdr:colOff>
                    <xdr:row>42</xdr:row>
                    <xdr:rowOff>190500</xdr:rowOff>
                  </from>
                  <to>
                    <xdr:col>7</xdr:col>
                    <xdr:colOff>1362075</xdr:colOff>
                    <xdr:row>44</xdr:row>
                    <xdr:rowOff>9525</xdr:rowOff>
                  </to>
                </anchor>
              </controlPr>
            </control>
          </mc:Choice>
        </mc:AlternateContent>
        <mc:AlternateContent xmlns:mc="http://schemas.openxmlformats.org/markup-compatibility/2006">
          <mc:Choice Requires="x14">
            <control shapeId="1120" r:id="rId77" name="Check Box 96">
              <controlPr defaultSize="0" autoFill="0" autoLine="0" autoPict="0">
                <anchor moveWithCells="1">
                  <from>
                    <xdr:col>7</xdr:col>
                    <xdr:colOff>38100</xdr:colOff>
                    <xdr:row>44</xdr:row>
                    <xdr:rowOff>0</xdr:rowOff>
                  </from>
                  <to>
                    <xdr:col>7</xdr:col>
                    <xdr:colOff>1123950</xdr:colOff>
                    <xdr:row>45</xdr:row>
                    <xdr:rowOff>9525</xdr:rowOff>
                  </to>
                </anchor>
              </controlPr>
            </control>
          </mc:Choice>
        </mc:AlternateContent>
        <mc:AlternateContent xmlns:mc="http://schemas.openxmlformats.org/markup-compatibility/2006">
          <mc:Choice Requires="x14">
            <control shapeId="1121" r:id="rId78" name="Check Box 97">
              <controlPr defaultSize="0" autoFill="0" autoLine="0" autoPict="0">
                <anchor moveWithCells="1">
                  <from>
                    <xdr:col>7</xdr:col>
                    <xdr:colOff>38100</xdr:colOff>
                    <xdr:row>45</xdr:row>
                    <xdr:rowOff>0</xdr:rowOff>
                  </from>
                  <to>
                    <xdr:col>7</xdr:col>
                    <xdr:colOff>1123950</xdr:colOff>
                    <xdr:row>46</xdr:row>
                    <xdr:rowOff>9525</xdr:rowOff>
                  </to>
                </anchor>
              </controlPr>
            </control>
          </mc:Choice>
        </mc:AlternateContent>
        <mc:AlternateContent xmlns:mc="http://schemas.openxmlformats.org/markup-compatibility/2006">
          <mc:Choice Requires="x14">
            <control shapeId="1122" r:id="rId79" name="Check Box 98">
              <controlPr defaultSize="0" autoFill="0" autoLine="0" autoPict="0">
                <anchor moveWithCells="1">
                  <from>
                    <xdr:col>7</xdr:col>
                    <xdr:colOff>38100</xdr:colOff>
                    <xdr:row>46</xdr:row>
                    <xdr:rowOff>0</xdr:rowOff>
                  </from>
                  <to>
                    <xdr:col>7</xdr:col>
                    <xdr:colOff>1123950</xdr:colOff>
                    <xdr:row>47</xdr:row>
                    <xdr:rowOff>9525</xdr:rowOff>
                  </to>
                </anchor>
              </controlPr>
            </control>
          </mc:Choice>
        </mc:AlternateContent>
        <mc:AlternateContent xmlns:mc="http://schemas.openxmlformats.org/markup-compatibility/2006">
          <mc:Choice Requires="x14">
            <control shapeId="1123" r:id="rId80" name="Check Box 99">
              <controlPr defaultSize="0" autoFill="0" autoLine="0" autoPict="0">
                <anchor moveWithCells="1">
                  <from>
                    <xdr:col>7</xdr:col>
                    <xdr:colOff>38100</xdr:colOff>
                    <xdr:row>47</xdr:row>
                    <xdr:rowOff>0</xdr:rowOff>
                  </from>
                  <to>
                    <xdr:col>7</xdr:col>
                    <xdr:colOff>1123950</xdr:colOff>
                    <xdr:row>48</xdr:row>
                    <xdr:rowOff>9525</xdr:rowOff>
                  </to>
                </anchor>
              </controlPr>
            </control>
          </mc:Choice>
        </mc:AlternateContent>
        <mc:AlternateContent xmlns:mc="http://schemas.openxmlformats.org/markup-compatibility/2006">
          <mc:Choice Requires="x14">
            <control shapeId="1124" r:id="rId81" name="Check Box 100">
              <controlPr defaultSize="0" autoFill="0" autoLine="0" autoPict="0">
                <anchor moveWithCells="1">
                  <from>
                    <xdr:col>7</xdr:col>
                    <xdr:colOff>38100</xdr:colOff>
                    <xdr:row>48</xdr:row>
                    <xdr:rowOff>9525</xdr:rowOff>
                  </from>
                  <to>
                    <xdr:col>7</xdr:col>
                    <xdr:colOff>1123950</xdr:colOff>
                    <xdr:row>49</xdr:row>
                    <xdr:rowOff>19050</xdr:rowOff>
                  </to>
                </anchor>
              </controlPr>
            </control>
          </mc:Choice>
        </mc:AlternateContent>
        <mc:AlternateContent xmlns:mc="http://schemas.openxmlformats.org/markup-compatibility/2006">
          <mc:Choice Requires="x14">
            <control shapeId="1127" r:id="rId82" name="Check Box 103">
              <controlPr defaultSize="0" autoFill="0" autoLine="0" autoPict="0">
                <anchor moveWithCells="1">
                  <from>
                    <xdr:col>7</xdr:col>
                    <xdr:colOff>28575</xdr:colOff>
                    <xdr:row>49</xdr:row>
                    <xdr:rowOff>180975</xdr:rowOff>
                  </from>
                  <to>
                    <xdr:col>7</xdr:col>
                    <xdr:colOff>1114425</xdr:colOff>
                    <xdr:row>51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Apoio!$M$1:$M$2</xm:f>
          </x14:formula1>
          <xm:sqref>D14</xm:sqref>
        </x14:dataValidation>
        <x14:dataValidation type="list" allowBlank="1" showInputMessage="1" showErrorMessage="1" xr:uid="{BB4FB3D1-7A8C-43BE-8C3C-B3148CAA66A1}">
          <x14:formula1>
            <xm:f>Apoio!$W$2:$W$40</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FDB2-AC97-4B51-86AA-F2B92CB214A0}">
  <sheetPr codeName="Planilha1"/>
  <dimension ref="A1:XFC23"/>
  <sheetViews>
    <sheetView showGridLines="0" showRowColHeaders="0" zoomScaleNormal="100" workbookViewId="0">
      <selection activeCell="B9" sqref="B9"/>
    </sheetView>
  </sheetViews>
  <sheetFormatPr defaultColWidth="0" defaultRowHeight="0" customHeight="1" zeroHeight="1"/>
  <cols>
    <col min="1" max="1" width="3.140625" style="44" customWidth="1"/>
    <col min="2" max="2" width="43.140625" style="45" customWidth="1"/>
    <col min="3" max="3" width="114.140625" style="45" customWidth="1"/>
    <col min="4" max="4" width="43.28515625" style="45" customWidth="1"/>
    <col min="5" max="5" width="3.140625" style="44" customWidth="1"/>
    <col min="6" max="16384" width="9.140625" style="43" hidden="1"/>
  </cols>
  <sheetData>
    <row r="1" spans="1:16383" s="49" customFormat="1" ht="104.25" customHeight="1" thickTop="1">
      <c r="A1" s="86"/>
      <c r="B1" s="79"/>
      <c r="C1" s="82" t="s">
        <v>290</v>
      </c>
      <c r="D1" s="79"/>
      <c r="E1" s="56"/>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c r="XEM1" s="50"/>
      <c r="XEN1" s="50"/>
      <c r="XEO1" s="50"/>
      <c r="XEP1" s="50"/>
      <c r="XEQ1" s="50"/>
      <c r="XER1" s="50"/>
      <c r="XES1" s="50"/>
      <c r="XET1" s="50"/>
      <c r="XEU1" s="50"/>
      <c r="XEV1" s="50"/>
      <c r="XEW1" s="50"/>
      <c r="XEX1" s="50"/>
      <c r="XEY1" s="50"/>
      <c r="XEZ1" s="50"/>
      <c r="XFA1" s="50"/>
      <c r="XFB1" s="50"/>
      <c r="XFC1" s="51"/>
    </row>
    <row r="2" spans="1:16383" ht="15.75" customHeight="1">
      <c r="A2" s="43"/>
      <c r="B2" s="125"/>
      <c r="C2" s="126"/>
      <c r="D2" s="127"/>
      <c r="E2" s="56"/>
      <c r="H2" s="46"/>
      <c r="I2" s="46"/>
      <c r="J2" s="46"/>
      <c r="K2" s="46"/>
      <c r="L2" s="46"/>
      <c r="M2" s="46"/>
      <c r="N2" s="46"/>
      <c r="O2" s="46"/>
      <c r="P2" s="46"/>
      <c r="Q2" s="46"/>
      <c r="XFC2" s="52"/>
    </row>
    <row r="3" spans="1:16383" s="46" customFormat="1" ht="55.5" customHeight="1">
      <c r="A3" s="78"/>
      <c r="B3" s="57"/>
      <c r="C3" s="81" t="s">
        <v>231</v>
      </c>
      <c r="D3" s="80"/>
      <c r="E3" s="56"/>
      <c r="XFC3" s="53"/>
    </row>
    <row r="4" spans="1:16383" s="47" customFormat="1" ht="18" customHeight="1">
      <c r="A4" s="43"/>
      <c r="B4" s="85" t="s">
        <v>229</v>
      </c>
      <c r="C4" s="91" t="s">
        <v>230</v>
      </c>
      <c r="D4" s="90"/>
      <c r="E4" s="56"/>
      <c r="XFC4" s="54"/>
    </row>
    <row r="5" spans="1:16383" s="48" customFormat="1" ht="31.5" customHeight="1">
      <c r="A5" s="43"/>
      <c r="B5" s="83" t="s">
        <v>237</v>
      </c>
      <c r="C5" s="129" t="s">
        <v>283</v>
      </c>
      <c r="D5" s="129"/>
      <c r="E5" s="56"/>
      <c r="XFC5" s="55"/>
    </row>
    <row r="6" spans="1:16383" s="48" customFormat="1" ht="31.5" customHeight="1">
      <c r="A6" s="43"/>
      <c r="B6" s="84" t="s">
        <v>278</v>
      </c>
      <c r="C6" s="128" t="s">
        <v>284</v>
      </c>
      <c r="D6" s="128"/>
      <c r="E6" s="56"/>
      <c r="XFC6" s="55"/>
    </row>
    <row r="7" spans="1:16383" s="48" customFormat="1" ht="49.5" customHeight="1">
      <c r="A7" s="43"/>
      <c r="B7" s="83" t="s">
        <v>0</v>
      </c>
      <c r="C7" s="129" t="s">
        <v>257</v>
      </c>
      <c r="D7" s="129"/>
      <c r="E7" s="56"/>
      <c r="XFC7" s="55"/>
    </row>
    <row r="8" spans="1:16383" s="48" customFormat="1" ht="60.75" customHeight="1">
      <c r="A8" s="43"/>
      <c r="B8" s="84" t="s">
        <v>276</v>
      </c>
      <c r="C8" s="128" t="s">
        <v>256</v>
      </c>
      <c r="D8" s="128"/>
      <c r="E8" s="56"/>
      <c r="XFC8" s="55"/>
    </row>
    <row r="9" spans="1:16383" s="48" customFormat="1" ht="33.75" customHeight="1">
      <c r="A9" s="43"/>
      <c r="B9" s="83" t="s">
        <v>88</v>
      </c>
      <c r="C9" s="129" t="s">
        <v>234</v>
      </c>
      <c r="D9" s="129"/>
      <c r="E9" s="56"/>
      <c r="XFC9" s="55"/>
    </row>
    <row r="10" spans="1:16383" s="48" customFormat="1" ht="33.75" customHeight="1">
      <c r="A10" s="43"/>
      <c r="B10" s="84" t="s">
        <v>92</v>
      </c>
      <c r="C10" s="128" t="s">
        <v>233</v>
      </c>
      <c r="D10" s="128"/>
      <c r="E10" s="56"/>
      <c r="XFC10" s="55"/>
    </row>
    <row r="11" spans="1:16383" s="48" customFormat="1" ht="36" customHeight="1">
      <c r="A11" s="43"/>
      <c r="B11" s="83" t="s">
        <v>264</v>
      </c>
      <c r="C11" s="129" t="s">
        <v>232</v>
      </c>
      <c r="D11" s="129"/>
      <c r="E11" s="56"/>
      <c r="XFC11" s="55"/>
    </row>
    <row r="12" spans="1:16383" s="48" customFormat="1" ht="32.25" customHeight="1">
      <c r="A12" s="43"/>
      <c r="B12" s="84" t="s">
        <v>259</v>
      </c>
      <c r="C12" s="128" t="s">
        <v>261</v>
      </c>
      <c r="D12" s="128"/>
      <c r="E12" s="56"/>
      <c r="XFC12" s="55"/>
    </row>
    <row r="13" spans="1:16383" s="48" customFormat="1" ht="110.25" customHeight="1">
      <c r="A13" s="43"/>
      <c r="B13" s="83" t="s">
        <v>243</v>
      </c>
      <c r="C13" s="129" t="s">
        <v>285</v>
      </c>
      <c r="D13" s="129"/>
      <c r="E13" s="43"/>
      <c r="XFC13" s="55"/>
    </row>
    <row r="14" spans="1:16383" s="48" customFormat="1" ht="40.5" customHeight="1">
      <c r="A14" s="43"/>
      <c r="B14" s="84" t="s">
        <v>7</v>
      </c>
      <c r="C14" s="128" t="s">
        <v>235</v>
      </c>
      <c r="D14" s="128"/>
      <c r="E14" s="43"/>
      <c r="XFC14" s="55"/>
    </row>
    <row r="15" spans="1:16383" s="48" customFormat="1" ht="90" customHeight="1">
      <c r="A15" s="43"/>
      <c r="B15" s="83" t="s">
        <v>189</v>
      </c>
      <c r="C15" s="129" t="s">
        <v>350</v>
      </c>
      <c r="D15" s="129"/>
      <c r="E15" s="43"/>
      <c r="XFC15" s="55"/>
    </row>
    <row r="16" spans="1:16383" s="48" customFormat="1" ht="40.5" customHeight="1">
      <c r="A16" s="43"/>
      <c r="B16" s="84" t="s">
        <v>190</v>
      </c>
      <c r="C16" s="128" t="s">
        <v>236</v>
      </c>
      <c r="D16" s="128"/>
      <c r="E16" s="43"/>
      <c r="XFC16" s="55"/>
    </row>
    <row r="17" spans="1:5 16383:16383" s="48" customFormat="1" ht="60" customHeight="1">
      <c r="A17" s="43"/>
      <c r="B17" s="83" t="s">
        <v>279</v>
      </c>
      <c r="C17" s="129" t="s">
        <v>286</v>
      </c>
      <c r="D17" s="129"/>
      <c r="E17" s="43"/>
      <c r="XFC17" s="55"/>
    </row>
    <row r="18" spans="1:5 16383:16383" ht="48" customHeight="1">
      <c r="A18" s="43"/>
      <c r="B18" s="84" t="s">
        <v>280</v>
      </c>
      <c r="C18" s="128" t="s">
        <v>289</v>
      </c>
      <c r="D18" s="128"/>
      <c r="E18" s="43"/>
    </row>
    <row r="19" spans="1:5 16383:16383" ht="31.5" customHeight="1">
      <c r="A19" s="43"/>
      <c r="B19" s="83" t="s">
        <v>288</v>
      </c>
      <c r="C19" s="129" t="s">
        <v>287</v>
      </c>
      <c r="D19" s="129"/>
      <c r="E19" s="43"/>
    </row>
    <row r="20" spans="1:5 16383:16383" ht="39" customHeight="1">
      <c r="A20" s="43"/>
      <c r="B20" s="84" t="s">
        <v>253</v>
      </c>
      <c r="C20" s="128" t="s">
        <v>254</v>
      </c>
      <c r="D20" s="128"/>
      <c r="E20" s="43"/>
    </row>
    <row r="21" spans="1:5 16383:16383" ht="15" customHeight="1">
      <c r="A21" s="43"/>
      <c r="B21" s="43"/>
      <c r="C21" s="43"/>
      <c r="D21" s="43"/>
      <c r="E21" s="43"/>
    </row>
    <row r="22" spans="1:5 16383:16383" ht="15" hidden="1" customHeight="1"/>
    <row r="23" spans="1:5 16383:16383" ht="15" hidden="1" customHeight="1"/>
  </sheetData>
  <mergeCells count="17">
    <mergeCell ref="C17:D17"/>
    <mergeCell ref="C18:D18"/>
    <mergeCell ref="C19:D19"/>
    <mergeCell ref="C20:D20"/>
    <mergeCell ref="C16:D16"/>
    <mergeCell ref="B2:D2"/>
    <mergeCell ref="C14:D14"/>
    <mergeCell ref="C15:D15"/>
    <mergeCell ref="C7:D7"/>
    <mergeCell ref="C10:D10"/>
    <mergeCell ref="C11:D11"/>
    <mergeCell ref="C5:D5"/>
    <mergeCell ref="C6:D6"/>
    <mergeCell ref="C8:D8"/>
    <mergeCell ref="C9:D9"/>
    <mergeCell ref="C12:D12"/>
    <mergeCell ref="C13:D13"/>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X104"/>
  <sheetViews>
    <sheetView showGridLines="0" topLeftCell="I1" zoomScale="85" zoomScaleNormal="85" workbookViewId="0">
      <selection activeCell="R27" sqref="R27"/>
    </sheetView>
  </sheetViews>
  <sheetFormatPr defaultRowHeight="15"/>
  <cols>
    <col min="1" max="4" width="12.85546875" customWidth="1"/>
    <col min="5" max="5" width="32.140625" style="11" customWidth="1"/>
    <col min="6" max="7" width="10.85546875" style="5" customWidth="1"/>
    <col min="8" max="8" width="15" customWidth="1"/>
    <col min="10" max="10" width="20.7109375" customWidth="1"/>
    <col min="24" max="24" width="50" customWidth="1"/>
  </cols>
  <sheetData>
    <row r="1" spans="1:24">
      <c r="A1" s="3" t="s">
        <v>8</v>
      </c>
      <c r="B1" s="6" t="s">
        <v>208</v>
      </c>
      <c r="C1" s="6" t="s">
        <v>192</v>
      </c>
      <c r="D1" t="b">
        <v>0</v>
      </c>
      <c r="E1" s="12" t="str">
        <f t="shared" ref="E1:E32" si="0">IF(D1=TRUE,CONCATENATE(,A1,", "),"")</f>
        <v/>
      </c>
      <c r="F1" s="13" t="str">
        <f>IF($D1=TRUE,B1,"")</f>
        <v/>
      </c>
      <c r="G1" s="13" t="str">
        <f>IF($D1=TRUE,C1,"")</f>
        <v/>
      </c>
      <c r="H1" s="14" t="s">
        <v>80</v>
      </c>
      <c r="I1" t="str">
        <f>CONCATENATE(E1,E2,E3,E4,E5,E6,E7,E8,E9,E10,E11,E12,E13,E14,E15,E16,E17,E18,E19,E20,E21,E22,E23,E24,E25,E26,E27,E28,E29,E30,E31,E32,E33,E34,E35,E36,E37,E38,E39,E40,E41,E42,E43,E44,E45,E46,E47,E48,E49,E50,E51,E52,E53,E54,E55,E56,E57,E58,E59,E60,E61,E62,E63,E64,E65,E66,E67,E68,E69,E70,E71,E72,E73,E74,E75,E76,E77,E78)</f>
        <v/>
      </c>
      <c r="M1" s="68" t="s">
        <v>93</v>
      </c>
      <c r="O1" s="68" t="s">
        <v>241</v>
      </c>
      <c r="R1" s="22" t="s">
        <v>97</v>
      </c>
    </row>
    <row r="2" spans="1:24">
      <c r="A2" s="4" t="s">
        <v>9</v>
      </c>
      <c r="B2" s="7" t="s">
        <v>209</v>
      </c>
      <c r="C2" s="7" t="s">
        <v>210</v>
      </c>
      <c r="D2" t="b">
        <v>0</v>
      </c>
      <c r="E2" s="12" t="str">
        <f t="shared" si="0"/>
        <v/>
      </c>
      <c r="F2" s="13" t="str">
        <f t="shared" ref="F2:F27" si="1">IF($D2=TRUE,B2,"")</f>
        <v/>
      </c>
      <c r="G2" s="13" t="str">
        <f t="shared" ref="G2:G27" si="2">IF($D2=TRUE,C2,"")</f>
        <v/>
      </c>
      <c r="H2" s="15" t="s">
        <v>81</v>
      </c>
      <c r="I2" s="10" t="e">
        <f>LEFT(Apoio!I1,LEN(Apoio!I1)-2)</f>
        <v>#VALUE!</v>
      </c>
      <c r="M2" s="68" t="s">
        <v>94</v>
      </c>
      <c r="O2" s="68" t="s">
        <v>242</v>
      </c>
      <c r="R2" s="23" t="s">
        <v>98</v>
      </c>
      <c r="W2" s="104" t="s">
        <v>310</v>
      </c>
      <c r="X2" t="s">
        <v>302</v>
      </c>
    </row>
    <row r="3" spans="1:24">
      <c r="A3" s="4" t="s">
        <v>10</v>
      </c>
      <c r="B3" s="6" t="s">
        <v>209</v>
      </c>
      <c r="C3" s="6" t="s">
        <v>210</v>
      </c>
      <c r="D3" t="b">
        <v>0</v>
      </c>
      <c r="E3" s="12" t="str">
        <f t="shared" si="0"/>
        <v/>
      </c>
      <c r="F3" s="13" t="str">
        <f t="shared" si="1"/>
        <v/>
      </c>
      <c r="G3" s="13" t="str">
        <f t="shared" si="2"/>
        <v/>
      </c>
      <c r="H3" s="5"/>
      <c r="O3" s="68" t="s">
        <v>94</v>
      </c>
      <c r="R3" s="23" t="s">
        <v>99</v>
      </c>
      <c r="W3" s="104" t="s">
        <v>311</v>
      </c>
      <c r="X3" t="s">
        <v>304</v>
      </c>
    </row>
    <row r="4" spans="1:24">
      <c r="A4" s="4" t="s">
        <v>11</v>
      </c>
      <c r="B4" s="7" t="s">
        <v>211</v>
      </c>
      <c r="C4" s="7" t="s">
        <v>212</v>
      </c>
      <c r="D4" t="b">
        <v>0</v>
      </c>
      <c r="E4" s="12" t="str">
        <f t="shared" si="0"/>
        <v/>
      </c>
      <c r="F4" s="13" t="str">
        <f t="shared" si="1"/>
        <v/>
      </c>
      <c r="G4" s="13" t="str">
        <f t="shared" si="2"/>
        <v/>
      </c>
      <c r="H4" s="15" t="s">
        <v>85</v>
      </c>
      <c r="I4" t="str">
        <f>IF(I17&lt;&gt;"Não Definido",I16,I24)</f>
        <v>00 - Estado</v>
      </c>
      <c r="R4" s="23" t="s">
        <v>100</v>
      </c>
      <c r="W4" s="104" t="s">
        <v>312</v>
      </c>
      <c r="X4" t="s">
        <v>303</v>
      </c>
    </row>
    <row r="5" spans="1:24">
      <c r="A5" s="4" t="s">
        <v>41</v>
      </c>
      <c r="B5" s="6" t="s">
        <v>213</v>
      </c>
      <c r="C5" s="6" t="s">
        <v>212</v>
      </c>
      <c r="D5" t="b">
        <v>0</v>
      </c>
      <c r="E5" s="12" t="str">
        <f t="shared" si="0"/>
        <v/>
      </c>
      <c r="F5" s="13" t="str">
        <f t="shared" si="1"/>
        <v/>
      </c>
      <c r="G5" s="13" t="str">
        <f t="shared" si="2"/>
        <v/>
      </c>
      <c r="H5" s="11" t="str">
        <f>B13</f>
        <v>58 - Nordeste</v>
      </c>
      <c r="I5" s="5">
        <f>COUNTIF($F$1:$F$78,H5)</f>
        <v>0</v>
      </c>
      <c r="J5" s="11"/>
      <c r="K5" s="11"/>
      <c r="M5" s="66" t="s">
        <v>95</v>
      </c>
      <c r="R5" s="23" t="s">
        <v>101</v>
      </c>
      <c r="W5" s="104" t="s">
        <v>313</v>
      </c>
      <c r="X5" t="s">
        <v>306</v>
      </c>
    </row>
    <row r="6" spans="1:24">
      <c r="A6" s="4" t="s">
        <v>42</v>
      </c>
      <c r="B6" s="7" t="s">
        <v>214</v>
      </c>
      <c r="C6" s="7" t="s">
        <v>215</v>
      </c>
      <c r="D6" t="b">
        <v>0</v>
      </c>
      <c r="E6" s="12" t="str">
        <f t="shared" si="0"/>
        <v/>
      </c>
      <c r="F6" s="13" t="str">
        <f t="shared" si="1"/>
        <v/>
      </c>
      <c r="G6" s="13" t="str">
        <f t="shared" si="2"/>
        <v/>
      </c>
      <c r="H6" s="11" t="str">
        <f>B12</f>
        <v>59 - Noroeste</v>
      </c>
      <c r="I6" s="5">
        <f t="shared" ref="I6:I14" si="3">COUNTIF($F$1:$F$78,H6)</f>
        <v>0</v>
      </c>
      <c r="J6" s="11"/>
      <c r="K6" s="11"/>
      <c r="M6" t="s">
        <v>303</v>
      </c>
      <c r="R6" s="23" t="s">
        <v>102</v>
      </c>
      <c r="W6" s="104" t="s">
        <v>314</v>
      </c>
      <c r="X6" t="s">
        <v>302</v>
      </c>
    </row>
    <row r="7" spans="1:24">
      <c r="A7" s="4" t="s">
        <v>12</v>
      </c>
      <c r="B7" s="6" t="s">
        <v>213</v>
      </c>
      <c r="C7" s="6" t="s">
        <v>212</v>
      </c>
      <c r="D7" t="b">
        <v>0</v>
      </c>
      <c r="E7" s="12" t="str">
        <f t="shared" si="0"/>
        <v/>
      </c>
      <c r="F7" s="13" t="str">
        <f t="shared" si="1"/>
        <v/>
      </c>
      <c r="G7" s="13" t="str">
        <f t="shared" si="2"/>
        <v/>
      </c>
      <c r="H7" s="11" t="str">
        <f>B9</f>
        <v>56 - Rio Doce</v>
      </c>
      <c r="I7" s="5">
        <f t="shared" si="3"/>
        <v>0</v>
      </c>
      <c r="J7" s="11"/>
      <c r="K7" s="11"/>
      <c r="M7" t="s">
        <v>304</v>
      </c>
      <c r="R7" s="23" t="s">
        <v>103</v>
      </c>
      <c r="W7" s="104" t="s">
        <v>315</v>
      </c>
      <c r="X7" t="s">
        <v>309</v>
      </c>
    </row>
    <row r="8" spans="1:24">
      <c r="A8" s="4" t="s">
        <v>13</v>
      </c>
      <c r="B8" s="7" t="s">
        <v>216</v>
      </c>
      <c r="C8" s="7" t="s">
        <v>212</v>
      </c>
      <c r="D8" t="b">
        <v>0</v>
      </c>
      <c r="E8" s="12" t="str">
        <f t="shared" si="0"/>
        <v/>
      </c>
      <c r="F8" s="13" t="str">
        <f t="shared" si="1"/>
        <v/>
      </c>
      <c r="G8" s="13" t="str">
        <f t="shared" si="2"/>
        <v/>
      </c>
      <c r="H8" s="11" t="str">
        <f>B6</f>
        <v>57 - Centro-Oeste</v>
      </c>
      <c r="I8" s="5">
        <f t="shared" si="3"/>
        <v>0</v>
      </c>
      <c r="J8" s="11"/>
      <c r="K8" s="11"/>
      <c r="M8" t="s">
        <v>305</v>
      </c>
      <c r="R8" s="23" t="s">
        <v>104</v>
      </c>
      <c r="W8" s="104" t="s">
        <v>316</v>
      </c>
      <c r="X8" t="s">
        <v>302</v>
      </c>
    </row>
    <row r="9" spans="1:24">
      <c r="A9" s="4" t="s">
        <v>14</v>
      </c>
      <c r="B9" s="6" t="s">
        <v>217</v>
      </c>
      <c r="C9" s="6" t="s">
        <v>215</v>
      </c>
      <c r="D9" t="b">
        <v>0</v>
      </c>
      <c r="E9" s="12" t="str">
        <f t="shared" si="0"/>
        <v/>
      </c>
      <c r="F9" s="13" t="str">
        <f t="shared" si="1"/>
        <v/>
      </c>
      <c r="G9" s="13" t="str">
        <f t="shared" si="2"/>
        <v/>
      </c>
      <c r="H9" s="11" t="str">
        <f>B17</f>
        <v>50 - Metropolitana</v>
      </c>
      <c r="I9" s="5">
        <f t="shared" si="3"/>
        <v>0</v>
      </c>
      <c r="J9" s="11"/>
      <c r="M9" t="s">
        <v>306</v>
      </c>
      <c r="R9" s="23" t="s">
        <v>251</v>
      </c>
      <c r="W9" s="104" t="s">
        <v>317</v>
      </c>
      <c r="X9" t="s">
        <v>303</v>
      </c>
    </row>
    <row r="10" spans="1:24">
      <c r="A10" s="4" t="s">
        <v>43</v>
      </c>
      <c r="B10" s="7" t="s">
        <v>216</v>
      </c>
      <c r="C10" s="7" t="s">
        <v>212</v>
      </c>
      <c r="D10" t="b">
        <v>0</v>
      </c>
      <c r="E10" s="12" t="str">
        <f t="shared" si="0"/>
        <v/>
      </c>
      <c r="F10" s="13" t="str">
        <f t="shared" si="1"/>
        <v/>
      </c>
      <c r="G10" s="13" t="str">
        <f t="shared" si="2"/>
        <v/>
      </c>
      <c r="H10" s="11" t="str">
        <f>B35</f>
        <v>51 - Central Serrana</v>
      </c>
      <c r="I10" s="5">
        <f t="shared" si="3"/>
        <v>0</v>
      </c>
      <c r="J10" s="11"/>
      <c r="M10" t="s">
        <v>307</v>
      </c>
      <c r="R10" s="23" t="s">
        <v>105</v>
      </c>
      <c r="W10" s="104" t="s">
        <v>318</v>
      </c>
      <c r="X10" t="s">
        <v>303</v>
      </c>
    </row>
    <row r="11" spans="1:24">
      <c r="A11" s="4" t="s">
        <v>44</v>
      </c>
      <c r="B11" s="6" t="s">
        <v>214</v>
      </c>
      <c r="C11" s="6" t="s">
        <v>215</v>
      </c>
      <c r="D11" t="b">
        <v>0</v>
      </c>
      <c r="E11" s="12" t="str">
        <f t="shared" si="0"/>
        <v/>
      </c>
      <c r="F11" s="13" t="str">
        <f t="shared" si="1"/>
        <v/>
      </c>
      <c r="G11" s="13" t="str">
        <f t="shared" si="2"/>
        <v/>
      </c>
      <c r="H11" s="11" t="str">
        <f>B21</f>
        <v>52 - Sudoeste Serrana</v>
      </c>
      <c r="I11" s="5">
        <f t="shared" si="3"/>
        <v>0</v>
      </c>
      <c r="J11" s="11"/>
      <c r="M11" t="s">
        <v>301</v>
      </c>
      <c r="R11" s="23" t="s">
        <v>106</v>
      </c>
      <c r="W11" s="104" t="s">
        <v>319</v>
      </c>
      <c r="X11" t="s">
        <v>307</v>
      </c>
    </row>
    <row r="12" spans="1:24">
      <c r="A12" s="4" t="s">
        <v>75</v>
      </c>
      <c r="B12" s="7" t="s">
        <v>209</v>
      </c>
      <c r="C12" s="7" t="s">
        <v>210</v>
      </c>
      <c r="D12" t="b">
        <v>0</v>
      </c>
      <c r="E12" s="12" t="str">
        <f t="shared" si="0"/>
        <v/>
      </c>
      <c r="F12" s="13" t="str">
        <f t="shared" si="1"/>
        <v/>
      </c>
      <c r="G12" s="13" t="str">
        <f t="shared" si="2"/>
        <v/>
      </c>
      <c r="H12" s="11" t="str">
        <f>B7</f>
        <v>53 - Litoral Sul</v>
      </c>
      <c r="I12" s="5">
        <f t="shared" si="3"/>
        <v>0</v>
      </c>
      <c r="J12" s="11"/>
      <c r="M12" t="s">
        <v>302</v>
      </c>
      <c r="R12" s="23" t="s">
        <v>107</v>
      </c>
      <c r="W12" s="104" t="s">
        <v>320</v>
      </c>
      <c r="X12" t="s">
        <v>304</v>
      </c>
    </row>
    <row r="13" spans="1:24">
      <c r="A13" s="4" t="s">
        <v>45</v>
      </c>
      <c r="B13" s="6" t="s">
        <v>218</v>
      </c>
      <c r="C13" s="6" t="s">
        <v>210</v>
      </c>
      <c r="D13" t="b">
        <v>0</v>
      </c>
      <c r="E13" s="12" t="str">
        <f t="shared" si="0"/>
        <v/>
      </c>
      <c r="F13" s="13" t="str">
        <f t="shared" si="1"/>
        <v/>
      </c>
      <c r="G13" s="13" t="str">
        <f t="shared" si="2"/>
        <v/>
      </c>
      <c r="H13" s="11" t="str">
        <f>B8</f>
        <v>54 - Central Sul</v>
      </c>
      <c r="I13" s="5">
        <f t="shared" si="3"/>
        <v>0</v>
      </c>
      <c r="J13" s="11"/>
      <c r="K13" s="11"/>
      <c r="M13" t="s">
        <v>308</v>
      </c>
      <c r="R13" s="23" t="s">
        <v>108</v>
      </c>
      <c r="W13" s="104" t="s">
        <v>321</v>
      </c>
      <c r="X13" t="s">
        <v>306</v>
      </c>
    </row>
    <row r="14" spans="1:24">
      <c r="A14" s="4" t="s">
        <v>46</v>
      </c>
      <c r="B14" s="7" t="s">
        <v>211</v>
      </c>
      <c r="C14" s="7" t="s">
        <v>212</v>
      </c>
      <c r="D14" t="b">
        <v>0</v>
      </c>
      <c r="E14" s="12" t="str">
        <f t="shared" si="0"/>
        <v/>
      </c>
      <c r="F14" s="13" t="str">
        <f t="shared" si="1"/>
        <v/>
      </c>
      <c r="G14" s="13" t="str">
        <f t="shared" si="2"/>
        <v/>
      </c>
      <c r="H14" s="11" t="str">
        <f>B14</f>
        <v>55 - Caparaó</v>
      </c>
      <c r="I14" s="5">
        <f t="shared" si="3"/>
        <v>0</v>
      </c>
      <c r="J14" s="11"/>
      <c r="K14" s="11"/>
      <c r="M14" t="s">
        <v>309</v>
      </c>
      <c r="R14" s="23" t="s">
        <v>109</v>
      </c>
      <c r="W14" s="104" t="s">
        <v>322</v>
      </c>
      <c r="X14" t="s">
        <v>305</v>
      </c>
    </row>
    <row r="15" spans="1:24">
      <c r="A15" s="4" t="s">
        <v>15</v>
      </c>
      <c r="B15" s="6" t="s">
        <v>208</v>
      </c>
      <c r="C15" s="6" t="s">
        <v>192</v>
      </c>
      <c r="D15" t="b">
        <v>0</v>
      </c>
      <c r="E15" s="12" t="str">
        <f t="shared" si="0"/>
        <v/>
      </c>
      <c r="F15" s="13" t="str">
        <f t="shared" si="1"/>
        <v/>
      </c>
      <c r="G15" s="13" t="str">
        <f t="shared" si="2"/>
        <v/>
      </c>
      <c r="H15" s="17" t="s">
        <v>82</v>
      </c>
      <c r="I15" s="18">
        <f>COUNTIF($I$5:$I$14,"&gt;0")</f>
        <v>0</v>
      </c>
      <c r="J15" s="11"/>
      <c r="K15" s="11"/>
      <c r="R15" s="23" t="s">
        <v>110</v>
      </c>
      <c r="W15" s="104" t="s">
        <v>323</v>
      </c>
      <c r="X15" t="s">
        <v>305</v>
      </c>
    </row>
    <row r="16" spans="1:24">
      <c r="A16" s="4" t="s">
        <v>47</v>
      </c>
      <c r="B16" s="7" t="s">
        <v>216</v>
      </c>
      <c r="C16" s="7" t="s">
        <v>212</v>
      </c>
      <c r="D16" t="b">
        <v>0</v>
      </c>
      <c r="E16" s="12" t="str">
        <f t="shared" si="0"/>
        <v/>
      </c>
      <c r="F16" s="13" t="str">
        <f t="shared" si="1"/>
        <v/>
      </c>
      <c r="G16" s="13" t="str">
        <f t="shared" si="2"/>
        <v/>
      </c>
      <c r="H16" s="17" t="s">
        <v>83</v>
      </c>
      <c r="I16" s="106" t="str">
        <f>IF(I15=1,INDEX($H$5:$H$14,MATCH(TRUE,INDEX($I$5:$I$14&lt;&gt;0,),0)),"00 - Estado")</f>
        <v>00 - Estado</v>
      </c>
      <c r="J16" s="11"/>
      <c r="K16" s="11"/>
      <c r="R16" s="23" t="s">
        <v>111</v>
      </c>
      <c r="W16" s="104" t="s">
        <v>324</v>
      </c>
      <c r="X16" t="s">
        <v>303</v>
      </c>
    </row>
    <row r="17" spans="1:24">
      <c r="A17" s="4" t="s">
        <v>3</v>
      </c>
      <c r="B17" s="6" t="s">
        <v>349</v>
      </c>
      <c r="C17" s="6" t="s">
        <v>192</v>
      </c>
      <c r="D17" t="b">
        <v>0</v>
      </c>
      <c r="E17" s="12" t="str">
        <f t="shared" si="0"/>
        <v/>
      </c>
      <c r="F17" s="13" t="str">
        <f t="shared" si="1"/>
        <v/>
      </c>
      <c r="G17" s="13" t="str">
        <f t="shared" si="2"/>
        <v/>
      </c>
      <c r="H17" s="16" t="s">
        <v>84</v>
      </c>
      <c r="I17" s="9" t="str">
        <f>IF($I$15=1,$I$16,"Estado")</f>
        <v>Estado</v>
      </c>
      <c r="K17" s="11"/>
      <c r="M17" s="21"/>
      <c r="R17" s="23" t="s">
        <v>112</v>
      </c>
      <c r="W17" s="104" t="s">
        <v>325</v>
      </c>
      <c r="X17" t="s">
        <v>302</v>
      </c>
    </row>
    <row r="18" spans="1:24">
      <c r="A18" s="4" t="s">
        <v>16</v>
      </c>
      <c r="B18" s="7" t="s">
        <v>216</v>
      </c>
      <c r="C18" s="7" t="s">
        <v>212</v>
      </c>
      <c r="D18" t="b">
        <v>0</v>
      </c>
      <c r="E18" s="12" t="str">
        <f t="shared" si="0"/>
        <v/>
      </c>
      <c r="F18" s="13" t="str">
        <f t="shared" si="1"/>
        <v/>
      </c>
      <c r="G18" s="13" t="str">
        <f t="shared" si="2"/>
        <v/>
      </c>
      <c r="H18" t="str">
        <f>C2</f>
        <v>40 - Norte</v>
      </c>
      <c r="I18" s="5">
        <f>COUNTIF($G$1:$G$78,H18)</f>
        <v>0</v>
      </c>
      <c r="K18" s="11"/>
      <c r="M18" s="66" t="s">
        <v>91</v>
      </c>
      <c r="R18" s="23" t="s">
        <v>113</v>
      </c>
      <c r="W18" s="104" t="s">
        <v>326</v>
      </c>
      <c r="X18" t="s">
        <v>302</v>
      </c>
    </row>
    <row r="19" spans="1:24">
      <c r="A19" s="4" t="s">
        <v>4</v>
      </c>
      <c r="B19" s="6" t="s">
        <v>214</v>
      </c>
      <c r="C19" s="6" t="s">
        <v>215</v>
      </c>
      <c r="D19" t="b">
        <v>0</v>
      </c>
      <c r="E19" s="12" t="str">
        <f t="shared" si="0"/>
        <v/>
      </c>
      <c r="F19" s="13" t="str">
        <f t="shared" si="1"/>
        <v/>
      </c>
      <c r="G19" s="13" t="str">
        <f t="shared" si="2"/>
        <v/>
      </c>
      <c r="H19" t="str">
        <f>C6</f>
        <v>30 - Central</v>
      </c>
      <c r="I19" s="5">
        <f t="shared" ref="I19:I21" si="4">COUNTIF($G$1:$G$78,H19)</f>
        <v>0</v>
      </c>
      <c r="M19" s="67" t="s">
        <v>274</v>
      </c>
      <c r="R19" s="23" t="s">
        <v>114</v>
      </c>
      <c r="W19" s="104" t="s">
        <v>327</v>
      </c>
      <c r="X19" t="s">
        <v>308</v>
      </c>
    </row>
    <row r="20" spans="1:24">
      <c r="A20" s="4" t="s">
        <v>48</v>
      </c>
      <c r="B20" s="7" t="s">
        <v>218</v>
      </c>
      <c r="C20" s="7" t="s">
        <v>210</v>
      </c>
      <c r="D20" t="b">
        <v>0</v>
      </c>
      <c r="E20" s="12" t="str">
        <f t="shared" si="0"/>
        <v/>
      </c>
      <c r="F20" s="13" t="str">
        <f t="shared" si="1"/>
        <v/>
      </c>
      <c r="G20" s="13" t="str">
        <f t="shared" si="2"/>
        <v/>
      </c>
      <c r="H20" t="str">
        <f>C1</f>
        <v>10 - Metropolitana (Macro)</v>
      </c>
      <c r="I20" s="5">
        <f t="shared" si="4"/>
        <v>0</v>
      </c>
      <c r="M20" s="67" t="s">
        <v>275</v>
      </c>
      <c r="R20" s="23" t="s">
        <v>115</v>
      </c>
      <c r="W20" s="104" t="s">
        <v>328</v>
      </c>
      <c r="X20" t="s">
        <v>304</v>
      </c>
    </row>
    <row r="21" spans="1:24">
      <c r="A21" s="4" t="s">
        <v>49</v>
      </c>
      <c r="B21" s="6" t="s">
        <v>208</v>
      </c>
      <c r="C21" s="6" t="s">
        <v>192</v>
      </c>
      <c r="D21" t="b">
        <v>0</v>
      </c>
      <c r="E21" s="12" t="str">
        <f t="shared" si="0"/>
        <v/>
      </c>
      <c r="F21" s="13" t="str">
        <f t="shared" si="1"/>
        <v/>
      </c>
      <c r="G21" s="13" t="str">
        <f t="shared" si="2"/>
        <v/>
      </c>
      <c r="H21" t="str">
        <f>C4</f>
        <v>20 - Sul</v>
      </c>
      <c r="I21" s="5">
        <f t="shared" si="4"/>
        <v>0</v>
      </c>
      <c r="M21" s="67" t="s">
        <v>270</v>
      </c>
      <c r="R21" s="23" t="s">
        <v>116</v>
      </c>
      <c r="W21" s="104" t="s">
        <v>329</v>
      </c>
      <c r="X21" t="s">
        <v>301</v>
      </c>
    </row>
    <row r="22" spans="1:24">
      <c r="A22" s="4" t="s">
        <v>52</v>
      </c>
      <c r="B22" s="7" t="s">
        <v>211</v>
      </c>
      <c r="C22" s="7" t="s">
        <v>212</v>
      </c>
      <c r="D22" t="b">
        <v>0</v>
      </c>
      <c r="E22" s="12" t="str">
        <f t="shared" si="0"/>
        <v/>
      </c>
      <c r="F22" s="13" t="str">
        <f t="shared" si="1"/>
        <v/>
      </c>
      <c r="G22" s="13" t="str">
        <f t="shared" si="2"/>
        <v/>
      </c>
      <c r="H22" s="17" t="s">
        <v>82</v>
      </c>
      <c r="I22" s="18">
        <f>COUNTIF($I$18:$I$21,"&gt;0")</f>
        <v>0</v>
      </c>
      <c r="M22" s="67" t="s">
        <v>271</v>
      </c>
      <c r="R22" s="23" t="s">
        <v>117</v>
      </c>
      <c r="W22" s="104" t="s">
        <v>330</v>
      </c>
      <c r="X22" t="s">
        <v>301</v>
      </c>
    </row>
    <row r="23" spans="1:24">
      <c r="A23" s="4" t="s">
        <v>50</v>
      </c>
      <c r="B23" s="6" t="s">
        <v>208</v>
      </c>
      <c r="C23" s="6" t="s">
        <v>192</v>
      </c>
      <c r="D23" t="b">
        <v>0</v>
      </c>
      <c r="E23" s="12" t="str">
        <f t="shared" si="0"/>
        <v/>
      </c>
      <c r="F23" s="13" t="str">
        <f t="shared" si="1"/>
        <v/>
      </c>
      <c r="G23" s="13" t="str">
        <f t="shared" si="2"/>
        <v/>
      </c>
      <c r="H23" s="17" t="s">
        <v>83</v>
      </c>
      <c r="I23" s="18" t="e">
        <f>INDEX($H$18:$H$21,MATCH(TRUE,INDEX($I$18:$I$21&lt;&gt;0,),0))</f>
        <v>#N/A</v>
      </c>
      <c r="K23" s="11"/>
      <c r="M23" s="67" t="s">
        <v>272</v>
      </c>
      <c r="R23" s="23" t="s">
        <v>118</v>
      </c>
      <c r="W23" s="104" t="s">
        <v>331</v>
      </c>
      <c r="X23" t="s">
        <v>304</v>
      </c>
    </row>
    <row r="24" spans="1:24">
      <c r="A24" s="4" t="s">
        <v>74</v>
      </c>
      <c r="B24" s="7" t="s">
        <v>211</v>
      </c>
      <c r="C24" s="7" t="s">
        <v>212</v>
      </c>
      <c r="D24" t="b">
        <v>0</v>
      </c>
      <c r="E24" s="12" t="str">
        <f t="shared" si="0"/>
        <v/>
      </c>
      <c r="F24" s="13" t="str">
        <f t="shared" si="1"/>
        <v/>
      </c>
      <c r="G24" s="13" t="str">
        <f t="shared" si="2"/>
        <v/>
      </c>
      <c r="H24" s="16" t="s">
        <v>84</v>
      </c>
      <c r="I24" s="9" t="str">
        <f>IF($I$22=1,$I$23,"00 - Estado")</f>
        <v>00 - Estado</v>
      </c>
      <c r="K24" s="11"/>
      <c r="M24" s="67" t="s">
        <v>273</v>
      </c>
      <c r="R24" s="23" t="s">
        <v>119</v>
      </c>
      <c r="W24" s="104" t="s">
        <v>332</v>
      </c>
      <c r="X24" t="s">
        <v>307</v>
      </c>
    </row>
    <row r="25" spans="1:24">
      <c r="A25" s="4" t="s">
        <v>17</v>
      </c>
      <c r="B25" s="6" t="s">
        <v>209</v>
      </c>
      <c r="C25" s="6" t="s">
        <v>210</v>
      </c>
      <c r="D25" t="b">
        <v>0</v>
      </c>
      <c r="E25" s="12" t="str">
        <f t="shared" si="0"/>
        <v/>
      </c>
      <c r="F25" s="13" t="str">
        <f t="shared" si="1"/>
        <v/>
      </c>
      <c r="G25" s="13" t="str">
        <f t="shared" si="2"/>
        <v/>
      </c>
      <c r="K25" s="11"/>
      <c r="M25" s="67" t="s">
        <v>96</v>
      </c>
      <c r="R25" s="23" t="s">
        <v>120</v>
      </c>
      <c r="W25" s="104" t="s">
        <v>333</v>
      </c>
      <c r="X25" t="s">
        <v>305</v>
      </c>
    </row>
    <row r="26" spans="1:24" ht="15.75" customHeight="1">
      <c r="A26" s="4" t="s">
        <v>18</v>
      </c>
      <c r="B26" s="7" t="s">
        <v>349</v>
      </c>
      <c r="C26" s="7" t="s">
        <v>192</v>
      </c>
      <c r="D26" t="b">
        <v>0</v>
      </c>
      <c r="E26" s="12" t="str">
        <f t="shared" si="0"/>
        <v/>
      </c>
      <c r="F26" s="13" t="str">
        <f t="shared" si="1"/>
        <v/>
      </c>
      <c r="G26" s="13" t="str">
        <f t="shared" si="2"/>
        <v/>
      </c>
      <c r="H26" s="72" t="s">
        <v>249</v>
      </c>
      <c r="I26" s="73" t="s">
        <v>250</v>
      </c>
      <c r="K26" s="11"/>
      <c r="R26" s="23" t="s">
        <v>121</v>
      </c>
      <c r="W26" s="104" t="s">
        <v>334</v>
      </c>
      <c r="X26" t="s">
        <v>306</v>
      </c>
    </row>
    <row r="27" spans="1:24">
      <c r="A27" s="4" t="s">
        <v>51</v>
      </c>
      <c r="B27" s="6" t="s">
        <v>214</v>
      </c>
      <c r="C27" s="6" t="s">
        <v>215</v>
      </c>
      <c r="D27" t="b">
        <v>0</v>
      </c>
      <c r="E27" s="12" t="str">
        <f t="shared" si="0"/>
        <v/>
      </c>
      <c r="F27" s="13" t="str">
        <f t="shared" si="1"/>
        <v/>
      </c>
      <c r="G27" s="13" t="str">
        <f t="shared" si="2"/>
        <v/>
      </c>
      <c r="H27" s="11"/>
      <c r="I27" s="11"/>
      <c r="K27" s="11"/>
      <c r="R27" s="23" t="s">
        <v>353</v>
      </c>
      <c r="W27" s="104" t="s">
        <v>335</v>
      </c>
      <c r="X27" t="s">
        <v>304</v>
      </c>
    </row>
    <row r="28" spans="1:24">
      <c r="A28" s="4" t="s">
        <v>19</v>
      </c>
      <c r="B28" s="7" t="s">
        <v>211</v>
      </c>
      <c r="C28" s="7" t="s">
        <v>212</v>
      </c>
      <c r="D28" t="b">
        <v>0</v>
      </c>
      <c r="E28" s="12" t="str">
        <f t="shared" si="0"/>
        <v/>
      </c>
      <c r="F28" s="13" t="str">
        <f t="shared" ref="F28:F78" si="5">IF($D28=TRUE,B28,"")</f>
        <v/>
      </c>
      <c r="G28" s="13" t="str">
        <f t="shared" ref="G28:G78" si="6">IF($D28=TRUE,C28,"")</f>
        <v/>
      </c>
      <c r="H28" s="11"/>
      <c r="R28" s="23" t="s">
        <v>122</v>
      </c>
      <c r="W28" s="104" t="s">
        <v>336</v>
      </c>
      <c r="X28" t="s">
        <v>305</v>
      </c>
    </row>
    <row r="29" spans="1:24">
      <c r="A29" s="4" t="s">
        <v>20</v>
      </c>
      <c r="B29" s="6" t="s">
        <v>349</v>
      </c>
      <c r="C29" s="6" t="s">
        <v>192</v>
      </c>
      <c r="D29" t="b">
        <v>0</v>
      </c>
      <c r="E29" s="12" t="str">
        <f t="shared" si="0"/>
        <v/>
      </c>
      <c r="F29" s="13" t="str">
        <f t="shared" si="5"/>
        <v/>
      </c>
      <c r="G29" s="13" t="str">
        <f t="shared" si="6"/>
        <v/>
      </c>
      <c r="H29" s="11"/>
      <c r="R29" s="23" t="s">
        <v>123</v>
      </c>
      <c r="W29" s="104" t="s">
        <v>337</v>
      </c>
      <c r="X29" t="s">
        <v>307</v>
      </c>
    </row>
    <row r="30" spans="1:24">
      <c r="A30" s="4" t="s">
        <v>21</v>
      </c>
      <c r="B30" s="7" t="s">
        <v>211</v>
      </c>
      <c r="C30" s="7" t="s">
        <v>212</v>
      </c>
      <c r="D30" t="b">
        <v>0</v>
      </c>
      <c r="E30" s="12" t="str">
        <f t="shared" si="0"/>
        <v/>
      </c>
      <c r="F30" s="13" t="str">
        <f t="shared" si="5"/>
        <v/>
      </c>
      <c r="G30" s="13" t="str">
        <f t="shared" si="6"/>
        <v/>
      </c>
      <c r="H30" s="11"/>
      <c r="I30" s="42" t="s">
        <v>207</v>
      </c>
      <c r="J30" s="40" t="s">
        <v>191</v>
      </c>
      <c r="M30" s="64" t="s">
        <v>238</v>
      </c>
      <c r="O30" s="69">
        <v>4</v>
      </c>
      <c r="R30" s="23" t="s">
        <v>124</v>
      </c>
      <c r="W30" s="104" t="s">
        <v>338</v>
      </c>
      <c r="X30" t="s">
        <v>303</v>
      </c>
    </row>
    <row r="31" spans="1:24">
      <c r="A31" s="4" t="s">
        <v>22</v>
      </c>
      <c r="B31" s="6" t="s">
        <v>217</v>
      </c>
      <c r="C31" s="6" t="s">
        <v>215</v>
      </c>
      <c r="D31" t="b">
        <v>0</v>
      </c>
      <c r="E31" s="12" t="str">
        <f t="shared" si="0"/>
        <v/>
      </c>
      <c r="F31" s="13" t="str">
        <f t="shared" si="5"/>
        <v/>
      </c>
      <c r="G31" s="13" t="str">
        <f t="shared" si="6"/>
        <v/>
      </c>
      <c r="H31" s="11"/>
      <c r="I31" s="41">
        <v>10</v>
      </c>
      <c r="J31" s="41" t="s">
        <v>206</v>
      </c>
      <c r="M31" s="65" t="s">
        <v>239</v>
      </c>
      <c r="O31" s="69">
        <v>5</v>
      </c>
      <c r="R31" s="23" t="s">
        <v>125</v>
      </c>
      <c r="W31" s="104" t="s">
        <v>339</v>
      </c>
      <c r="X31" t="s">
        <v>303</v>
      </c>
    </row>
    <row r="32" spans="1:24">
      <c r="A32" s="4" t="s">
        <v>23</v>
      </c>
      <c r="B32" s="7" t="s">
        <v>211</v>
      </c>
      <c r="C32" s="7" t="s">
        <v>212</v>
      </c>
      <c r="D32" t="b">
        <v>0</v>
      </c>
      <c r="E32" s="12" t="str">
        <f t="shared" si="0"/>
        <v/>
      </c>
      <c r="F32" s="13" t="str">
        <f t="shared" si="5"/>
        <v/>
      </c>
      <c r="G32" s="13" t="str">
        <f t="shared" si="6"/>
        <v/>
      </c>
      <c r="H32" s="5"/>
      <c r="I32" s="41">
        <v>20</v>
      </c>
      <c r="J32" s="41" t="s">
        <v>193</v>
      </c>
      <c r="M32" s="65" t="s">
        <v>240</v>
      </c>
      <c r="R32" s="23" t="s">
        <v>126</v>
      </c>
      <c r="W32" s="104" t="s">
        <v>340</v>
      </c>
      <c r="X32" t="s">
        <v>302</v>
      </c>
    </row>
    <row r="33" spans="1:24">
      <c r="A33" s="4" t="s">
        <v>24</v>
      </c>
      <c r="B33" s="6" t="s">
        <v>213</v>
      </c>
      <c r="C33" s="6" t="s">
        <v>212</v>
      </c>
      <c r="D33" t="b">
        <v>0</v>
      </c>
      <c r="E33" s="12" t="str">
        <f t="shared" ref="E33:E64" si="7">IF(D33=TRUE,CONCATENATE(,A33,", "),"")</f>
        <v/>
      </c>
      <c r="F33" s="13" t="str">
        <f t="shared" si="5"/>
        <v/>
      </c>
      <c r="G33" s="13" t="str">
        <f t="shared" si="6"/>
        <v/>
      </c>
      <c r="H33" s="5"/>
      <c r="I33" s="41">
        <v>30</v>
      </c>
      <c r="J33" s="41" t="s">
        <v>194</v>
      </c>
      <c r="M33" s="63"/>
      <c r="R33" s="23" t="s">
        <v>127</v>
      </c>
      <c r="W33" s="104" t="s">
        <v>341</v>
      </c>
      <c r="X33" t="s">
        <v>305</v>
      </c>
    </row>
    <row r="34" spans="1:24">
      <c r="A34" s="4" t="s">
        <v>25</v>
      </c>
      <c r="B34" s="7" t="s">
        <v>211</v>
      </c>
      <c r="C34" s="7" t="s">
        <v>212</v>
      </c>
      <c r="D34" t="b">
        <v>0</v>
      </c>
      <c r="E34" s="12" t="str">
        <f t="shared" si="7"/>
        <v/>
      </c>
      <c r="F34" s="13" t="str">
        <f t="shared" si="5"/>
        <v/>
      </c>
      <c r="G34" s="13" t="str">
        <f t="shared" si="6"/>
        <v/>
      </c>
      <c r="H34" s="5"/>
      <c r="I34" s="41">
        <v>40</v>
      </c>
      <c r="J34" s="41" t="s">
        <v>195</v>
      </c>
      <c r="R34" s="23" t="s">
        <v>128</v>
      </c>
      <c r="W34" s="104" t="s">
        <v>342</v>
      </c>
      <c r="X34" t="s">
        <v>306</v>
      </c>
    </row>
    <row r="35" spans="1:24">
      <c r="A35" s="4" t="s">
        <v>26</v>
      </c>
      <c r="B35" s="6" t="s">
        <v>219</v>
      </c>
      <c r="C35" s="6" t="s">
        <v>192</v>
      </c>
      <c r="D35" t="b">
        <v>0</v>
      </c>
      <c r="E35" s="12" t="str">
        <f t="shared" si="7"/>
        <v/>
      </c>
      <c r="F35" s="13" t="str">
        <f t="shared" si="5"/>
        <v/>
      </c>
      <c r="G35" s="13" t="str">
        <f t="shared" si="6"/>
        <v/>
      </c>
      <c r="H35" s="5"/>
      <c r="I35" s="40">
        <v>50</v>
      </c>
      <c r="J35" s="40" t="s">
        <v>196</v>
      </c>
      <c r="R35" s="23" t="s">
        <v>129</v>
      </c>
      <c r="W35" s="104" t="s">
        <v>343</v>
      </c>
      <c r="X35" t="s">
        <v>304</v>
      </c>
    </row>
    <row r="36" spans="1:24">
      <c r="A36" s="4" t="s">
        <v>27</v>
      </c>
      <c r="B36" s="7" t="s">
        <v>213</v>
      </c>
      <c r="C36" s="7" t="s">
        <v>212</v>
      </c>
      <c r="D36" t="b">
        <v>0</v>
      </c>
      <c r="E36" s="12" t="str">
        <f t="shared" si="7"/>
        <v/>
      </c>
      <c r="F36" s="13" t="str">
        <f t="shared" si="5"/>
        <v/>
      </c>
      <c r="G36" s="13" t="str">
        <f t="shared" si="6"/>
        <v/>
      </c>
      <c r="H36" s="5"/>
      <c r="I36" s="40">
        <v>51</v>
      </c>
      <c r="J36" s="40" t="s">
        <v>197</v>
      </c>
      <c r="R36" s="23" t="s">
        <v>248</v>
      </c>
      <c r="W36" s="104" t="s">
        <v>344</v>
      </c>
      <c r="X36" t="s">
        <v>302</v>
      </c>
    </row>
    <row r="37" spans="1:24">
      <c r="A37" s="4" t="s">
        <v>28</v>
      </c>
      <c r="B37" s="6" t="s">
        <v>219</v>
      </c>
      <c r="C37" s="6" t="s">
        <v>192</v>
      </c>
      <c r="D37" t="b">
        <v>0</v>
      </c>
      <c r="E37" s="12" t="str">
        <f t="shared" si="7"/>
        <v/>
      </c>
      <c r="F37" s="13" t="str">
        <f t="shared" si="5"/>
        <v/>
      </c>
      <c r="G37" s="13" t="str">
        <f t="shared" si="6"/>
        <v/>
      </c>
      <c r="H37" s="5"/>
      <c r="I37" s="40">
        <v>52</v>
      </c>
      <c r="J37" s="40" t="s">
        <v>198</v>
      </c>
      <c r="R37" s="23" t="s">
        <v>130</v>
      </c>
      <c r="W37" s="104" t="s">
        <v>345</v>
      </c>
      <c r="X37" t="s">
        <v>305</v>
      </c>
    </row>
    <row r="38" spans="1:24">
      <c r="A38" s="4" t="s">
        <v>29</v>
      </c>
      <c r="B38" s="7" t="s">
        <v>211</v>
      </c>
      <c r="C38" s="7" t="s">
        <v>212</v>
      </c>
      <c r="D38" t="b">
        <v>0</v>
      </c>
      <c r="E38" s="12" t="str">
        <f t="shared" si="7"/>
        <v/>
      </c>
      <c r="F38" s="13" t="str">
        <f t="shared" si="5"/>
        <v/>
      </c>
      <c r="G38" s="13" t="str">
        <f t="shared" si="6"/>
        <v/>
      </c>
      <c r="H38" s="5"/>
      <c r="I38" s="40">
        <v>53</v>
      </c>
      <c r="J38" s="40" t="s">
        <v>199</v>
      </c>
      <c r="R38" s="23" t="s">
        <v>131</v>
      </c>
      <c r="W38" s="104" t="s">
        <v>346</v>
      </c>
      <c r="X38" t="s">
        <v>302</v>
      </c>
    </row>
    <row r="39" spans="1:24">
      <c r="A39" s="4" t="s">
        <v>30</v>
      </c>
      <c r="B39" s="6" t="s">
        <v>218</v>
      </c>
      <c r="C39" s="6" t="s">
        <v>210</v>
      </c>
      <c r="D39" t="b">
        <v>0</v>
      </c>
      <c r="E39" s="12" t="str">
        <f t="shared" si="7"/>
        <v/>
      </c>
      <c r="F39" s="13" t="str">
        <f t="shared" si="5"/>
        <v/>
      </c>
      <c r="G39" s="13" t="str">
        <f t="shared" si="6"/>
        <v/>
      </c>
      <c r="H39" s="5"/>
      <c r="I39" s="40">
        <v>54</v>
      </c>
      <c r="J39" s="40" t="s">
        <v>200</v>
      </c>
      <c r="R39" s="23" t="s">
        <v>132</v>
      </c>
      <c r="W39" s="104" t="s">
        <v>347</v>
      </c>
      <c r="X39" t="s">
        <v>302</v>
      </c>
    </row>
    <row r="40" spans="1:24">
      <c r="A40" s="4" t="s">
        <v>53</v>
      </c>
      <c r="B40" s="7" t="s">
        <v>211</v>
      </c>
      <c r="C40" s="7" t="s">
        <v>212</v>
      </c>
      <c r="D40" t="b">
        <v>0</v>
      </c>
      <c r="E40" s="12" t="str">
        <f t="shared" si="7"/>
        <v/>
      </c>
      <c r="F40" s="13" t="str">
        <f t="shared" si="5"/>
        <v/>
      </c>
      <c r="G40" s="13" t="str">
        <f t="shared" si="6"/>
        <v/>
      </c>
      <c r="H40" s="5"/>
      <c r="I40" s="40">
        <v>55</v>
      </c>
      <c r="J40" s="40" t="s">
        <v>201</v>
      </c>
      <c r="R40" s="23" t="s">
        <v>133</v>
      </c>
      <c r="W40" s="104" t="s">
        <v>348</v>
      </c>
      <c r="X40" t="s">
        <v>301</v>
      </c>
    </row>
    <row r="41" spans="1:24">
      <c r="A41" s="4" t="s">
        <v>76</v>
      </c>
      <c r="B41" s="6" t="s">
        <v>217</v>
      </c>
      <c r="C41" s="6" t="s">
        <v>215</v>
      </c>
      <c r="D41" t="b">
        <v>0</v>
      </c>
      <c r="E41" s="12" t="str">
        <f t="shared" si="7"/>
        <v/>
      </c>
      <c r="F41" s="13" t="str">
        <f t="shared" si="5"/>
        <v/>
      </c>
      <c r="G41" s="13" t="str">
        <f t="shared" si="6"/>
        <v/>
      </c>
      <c r="H41" s="5"/>
      <c r="I41" s="40">
        <v>56</v>
      </c>
      <c r="J41" s="40" t="s">
        <v>202</v>
      </c>
      <c r="R41" s="23" t="s">
        <v>134</v>
      </c>
    </row>
    <row r="42" spans="1:24">
      <c r="A42" s="4" t="s">
        <v>54</v>
      </c>
      <c r="B42" s="7" t="s">
        <v>208</v>
      </c>
      <c r="C42" s="7" t="s">
        <v>192</v>
      </c>
      <c r="D42" t="b">
        <v>0</v>
      </c>
      <c r="E42" s="12" t="str">
        <f t="shared" si="7"/>
        <v/>
      </c>
      <c r="F42" s="13" t="str">
        <f t="shared" si="5"/>
        <v/>
      </c>
      <c r="G42" s="13" t="str">
        <f t="shared" si="6"/>
        <v/>
      </c>
      <c r="H42" s="5"/>
      <c r="I42" s="40">
        <v>57</v>
      </c>
      <c r="J42" s="40" t="s">
        <v>203</v>
      </c>
      <c r="R42" s="23" t="s">
        <v>135</v>
      </c>
    </row>
    <row r="43" spans="1:24">
      <c r="A43" s="4" t="s">
        <v>5</v>
      </c>
      <c r="B43" s="6" t="s">
        <v>217</v>
      </c>
      <c r="C43" s="6" t="s">
        <v>215</v>
      </c>
      <c r="D43" t="b">
        <v>0</v>
      </c>
      <c r="E43" s="12" t="str">
        <f t="shared" si="7"/>
        <v/>
      </c>
      <c r="F43" s="13" t="str">
        <f t="shared" si="5"/>
        <v/>
      </c>
      <c r="G43" s="13" t="str">
        <f t="shared" si="6"/>
        <v/>
      </c>
      <c r="H43" s="5"/>
      <c r="I43" s="40">
        <v>58</v>
      </c>
      <c r="J43" s="40" t="s">
        <v>204</v>
      </c>
      <c r="R43" s="23" t="s">
        <v>136</v>
      </c>
    </row>
    <row r="44" spans="1:24">
      <c r="A44" s="4" t="s">
        <v>31</v>
      </c>
      <c r="B44" s="7" t="s">
        <v>209</v>
      </c>
      <c r="C44" s="7" t="s">
        <v>210</v>
      </c>
      <c r="D44" t="b">
        <v>0</v>
      </c>
      <c r="E44" s="12" t="str">
        <f t="shared" si="7"/>
        <v/>
      </c>
      <c r="F44" s="13" t="str">
        <f t="shared" si="5"/>
        <v/>
      </c>
      <c r="G44" s="13" t="str">
        <f t="shared" si="6"/>
        <v/>
      </c>
      <c r="H44" s="5"/>
      <c r="I44" s="40">
        <v>59</v>
      </c>
      <c r="J44" s="40" t="s">
        <v>205</v>
      </c>
      <c r="R44" s="23" t="s">
        <v>137</v>
      </c>
    </row>
    <row r="45" spans="1:24">
      <c r="A45" s="4" t="s">
        <v>32</v>
      </c>
      <c r="B45" s="6" t="s">
        <v>213</v>
      </c>
      <c r="C45" s="6" t="s">
        <v>212</v>
      </c>
      <c r="D45" t="b">
        <v>0</v>
      </c>
      <c r="E45" s="12" t="str">
        <f t="shared" si="7"/>
        <v/>
      </c>
      <c r="F45" s="13" t="str">
        <f t="shared" si="5"/>
        <v/>
      </c>
      <c r="G45" s="13" t="str">
        <f t="shared" si="6"/>
        <v/>
      </c>
      <c r="H45" s="5"/>
      <c r="R45" s="23" t="s">
        <v>138</v>
      </c>
    </row>
    <row r="46" spans="1:24">
      <c r="A46" s="4" t="s">
        <v>55</v>
      </c>
      <c r="B46" s="7" t="s">
        <v>208</v>
      </c>
      <c r="C46" s="7" t="s">
        <v>192</v>
      </c>
      <c r="D46" t="b">
        <v>0</v>
      </c>
      <c r="E46" s="12" t="str">
        <f t="shared" si="7"/>
        <v/>
      </c>
      <c r="F46" s="13" t="str">
        <f t="shared" si="5"/>
        <v/>
      </c>
      <c r="G46" s="13" t="str">
        <f t="shared" si="6"/>
        <v/>
      </c>
      <c r="H46" s="5"/>
      <c r="R46" s="23" t="s">
        <v>139</v>
      </c>
      <c r="X46" s="23"/>
    </row>
    <row r="47" spans="1:24" ht="22.5" customHeight="1">
      <c r="A47" s="4" t="s">
        <v>33</v>
      </c>
      <c r="B47" s="6" t="s">
        <v>214</v>
      </c>
      <c r="C47" s="6" t="s">
        <v>215</v>
      </c>
      <c r="D47" t="b">
        <v>0</v>
      </c>
      <c r="E47" s="12" t="str">
        <f t="shared" si="7"/>
        <v/>
      </c>
      <c r="F47" s="13" t="str">
        <f t="shared" si="5"/>
        <v/>
      </c>
      <c r="G47" s="13" t="str">
        <f t="shared" si="6"/>
        <v/>
      </c>
      <c r="H47" s="5"/>
      <c r="M47" s="103">
        <v>1</v>
      </c>
      <c r="N47" s="130" t="s">
        <v>292</v>
      </c>
      <c r="O47" s="130"/>
      <c r="R47" s="23" t="s">
        <v>140</v>
      </c>
    </row>
    <row r="48" spans="1:24" ht="22.5" customHeight="1">
      <c r="A48" s="4" t="s">
        <v>56</v>
      </c>
      <c r="B48" s="7" t="s">
        <v>216</v>
      </c>
      <c r="C48" s="7" t="s">
        <v>212</v>
      </c>
      <c r="D48" t="b">
        <v>0</v>
      </c>
      <c r="E48" s="12" t="str">
        <f t="shared" si="7"/>
        <v/>
      </c>
      <c r="F48" s="13" t="str">
        <f t="shared" si="5"/>
        <v/>
      </c>
      <c r="G48" s="13" t="str">
        <f t="shared" si="6"/>
        <v/>
      </c>
      <c r="H48" s="5"/>
      <c r="M48" s="103">
        <v>2</v>
      </c>
      <c r="N48" s="130" t="s">
        <v>293</v>
      </c>
      <c r="O48" s="130"/>
      <c r="R48" s="23" t="s">
        <v>141</v>
      </c>
    </row>
    <row r="49" spans="1:18" ht="33.75" customHeight="1">
      <c r="A49" s="4" t="s">
        <v>34</v>
      </c>
      <c r="B49" s="6" t="s">
        <v>218</v>
      </c>
      <c r="C49" s="6" t="s">
        <v>210</v>
      </c>
      <c r="D49" t="b">
        <v>0</v>
      </c>
      <c r="E49" s="12" t="str">
        <f t="shared" si="7"/>
        <v/>
      </c>
      <c r="F49" s="13" t="str">
        <f t="shared" si="5"/>
        <v/>
      </c>
      <c r="G49" s="13" t="str">
        <f t="shared" si="6"/>
        <v/>
      </c>
      <c r="H49" s="5"/>
      <c r="M49" s="103">
        <v>3</v>
      </c>
      <c r="N49" s="130" t="s">
        <v>294</v>
      </c>
      <c r="O49" s="130"/>
      <c r="R49" s="23" t="s">
        <v>142</v>
      </c>
    </row>
    <row r="50" spans="1:18" ht="22.5" customHeight="1">
      <c r="A50" s="4" t="s">
        <v>35</v>
      </c>
      <c r="B50" s="7" t="s">
        <v>218</v>
      </c>
      <c r="C50" s="7" t="s">
        <v>210</v>
      </c>
      <c r="D50" t="b">
        <v>0</v>
      </c>
      <c r="E50" s="12" t="str">
        <f t="shared" si="7"/>
        <v/>
      </c>
      <c r="F50" s="13" t="str">
        <f t="shared" si="5"/>
        <v/>
      </c>
      <c r="G50" s="13" t="str">
        <f t="shared" si="6"/>
        <v/>
      </c>
      <c r="H50" s="5"/>
      <c r="M50" s="103">
        <v>4</v>
      </c>
      <c r="N50" s="130" t="s">
        <v>295</v>
      </c>
      <c r="O50" s="130"/>
      <c r="R50" s="23" t="s">
        <v>143</v>
      </c>
    </row>
    <row r="51" spans="1:18" ht="33.75" customHeight="1">
      <c r="A51" s="4" t="s">
        <v>57</v>
      </c>
      <c r="B51" s="6" t="s">
        <v>211</v>
      </c>
      <c r="C51" s="6" t="s">
        <v>212</v>
      </c>
      <c r="D51" t="b">
        <v>0</v>
      </c>
      <c r="E51" s="12" t="str">
        <f t="shared" si="7"/>
        <v/>
      </c>
      <c r="F51" s="13" t="str">
        <f t="shared" si="5"/>
        <v/>
      </c>
      <c r="G51" s="13" t="str">
        <f t="shared" si="6"/>
        <v/>
      </c>
      <c r="H51" s="5"/>
      <c r="M51" s="103">
        <v>5</v>
      </c>
      <c r="N51" s="130" t="s">
        <v>296</v>
      </c>
      <c r="O51" s="130"/>
      <c r="R51" s="23" t="s">
        <v>144</v>
      </c>
    </row>
    <row r="52" spans="1:18">
      <c r="A52" s="4" t="s">
        <v>36</v>
      </c>
      <c r="B52" s="7" t="s">
        <v>216</v>
      </c>
      <c r="C52" s="7" t="s">
        <v>212</v>
      </c>
      <c r="D52" t="b">
        <v>0</v>
      </c>
      <c r="E52" s="12" t="str">
        <f t="shared" si="7"/>
        <v/>
      </c>
      <c r="F52" s="13" t="str">
        <f t="shared" si="5"/>
        <v/>
      </c>
      <c r="G52" s="13" t="str">
        <f t="shared" si="6"/>
        <v/>
      </c>
      <c r="H52" s="5"/>
      <c r="M52" s="103">
        <v>6</v>
      </c>
      <c r="N52" s="130" t="s">
        <v>297</v>
      </c>
      <c r="O52" s="130"/>
      <c r="R52" s="23" t="s">
        <v>145</v>
      </c>
    </row>
    <row r="53" spans="1:18" ht="22.5" customHeight="1">
      <c r="A53" s="4" t="s">
        <v>58</v>
      </c>
      <c r="B53" s="6" t="s">
        <v>209</v>
      </c>
      <c r="C53" s="6" t="s">
        <v>210</v>
      </c>
      <c r="D53" t="b">
        <v>0</v>
      </c>
      <c r="E53" s="12" t="str">
        <f t="shared" si="7"/>
        <v/>
      </c>
      <c r="F53" s="13" t="str">
        <f t="shared" si="5"/>
        <v/>
      </c>
      <c r="G53" s="13" t="str">
        <f t="shared" si="6"/>
        <v/>
      </c>
      <c r="H53" s="5"/>
      <c r="M53" s="103">
        <v>7</v>
      </c>
      <c r="N53" s="130" t="s">
        <v>298</v>
      </c>
      <c r="O53" s="130"/>
      <c r="R53" s="23" t="s">
        <v>146</v>
      </c>
    </row>
    <row r="54" spans="1:18" ht="22.5" customHeight="1">
      <c r="A54" s="4" t="s">
        <v>37</v>
      </c>
      <c r="B54" s="7" t="s">
        <v>214</v>
      </c>
      <c r="C54" s="7" t="s">
        <v>215</v>
      </c>
      <c r="D54" t="b">
        <v>0</v>
      </c>
      <c r="E54" s="12" t="str">
        <f t="shared" si="7"/>
        <v/>
      </c>
      <c r="F54" s="13" t="str">
        <f t="shared" si="5"/>
        <v/>
      </c>
      <c r="G54" s="13" t="str">
        <f t="shared" si="6"/>
        <v/>
      </c>
      <c r="H54" s="5"/>
      <c r="M54" s="103">
        <v>8</v>
      </c>
      <c r="N54" s="130" t="s">
        <v>299</v>
      </c>
      <c r="O54" s="130"/>
      <c r="R54" s="23" t="s">
        <v>147</v>
      </c>
    </row>
    <row r="55" spans="1:18" ht="33.75" customHeight="1">
      <c r="A55" s="4" t="s">
        <v>59</v>
      </c>
      <c r="B55" s="6" t="s">
        <v>218</v>
      </c>
      <c r="C55" s="6" t="s">
        <v>210</v>
      </c>
      <c r="D55" t="b">
        <v>0</v>
      </c>
      <c r="E55" s="12" t="str">
        <f t="shared" si="7"/>
        <v/>
      </c>
      <c r="F55" s="13" t="str">
        <f t="shared" si="5"/>
        <v/>
      </c>
      <c r="G55" s="13" t="str">
        <f t="shared" si="6"/>
        <v/>
      </c>
      <c r="H55" s="5"/>
      <c r="M55" s="103">
        <v>9</v>
      </c>
      <c r="N55" s="130" t="s">
        <v>300</v>
      </c>
      <c r="O55" s="130"/>
      <c r="R55" s="23" t="s">
        <v>148</v>
      </c>
    </row>
    <row r="56" spans="1:18">
      <c r="A56" s="4" t="s">
        <v>38</v>
      </c>
      <c r="B56" s="7" t="s">
        <v>218</v>
      </c>
      <c r="C56" s="7" t="s">
        <v>210</v>
      </c>
      <c r="D56" t="b">
        <v>0</v>
      </c>
      <c r="E56" s="12" t="str">
        <f t="shared" si="7"/>
        <v/>
      </c>
      <c r="F56" s="13" t="str">
        <f t="shared" si="5"/>
        <v/>
      </c>
      <c r="G56" s="13" t="str">
        <f t="shared" si="6"/>
        <v/>
      </c>
      <c r="H56" s="5"/>
      <c r="R56" s="23" t="s">
        <v>149</v>
      </c>
    </row>
    <row r="57" spans="1:18">
      <c r="A57" s="4" t="s">
        <v>39</v>
      </c>
      <c r="B57" s="6" t="s">
        <v>213</v>
      </c>
      <c r="C57" s="6" t="s">
        <v>212</v>
      </c>
      <c r="D57" t="b">
        <v>0</v>
      </c>
      <c r="E57" s="12" t="str">
        <f t="shared" si="7"/>
        <v/>
      </c>
      <c r="F57" s="13" t="str">
        <f t="shared" si="5"/>
        <v/>
      </c>
      <c r="G57" s="13" t="str">
        <f t="shared" si="6"/>
        <v/>
      </c>
      <c r="H57" s="5"/>
      <c r="R57" s="23" t="s">
        <v>150</v>
      </c>
    </row>
    <row r="58" spans="1:18">
      <c r="A58" s="4" t="s">
        <v>77</v>
      </c>
      <c r="B58" s="7" t="s">
        <v>218</v>
      </c>
      <c r="C58" s="7" t="s">
        <v>210</v>
      </c>
      <c r="D58" t="b">
        <v>0</v>
      </c>
      <c r="E58" s="12" t="str">
        <f t="shared" si="7"/>
        <v/>
      </c>
      <c r="F58" s="13" t="str">
        <f t="shared" si="5"/>
        <v/>
      </c>
      <c r="G58" s="13" t="str">
        <f t="shared" si="6"/>
        <v/>
      </c>
      <c r="H58" s="5"/>
      <c r="M58" t="str">
        <f>CONCATENATE(M47,". ",PROPER(N47))</f>
        <v>1. Educação, Cultura, Esporte E Lazer</v>
      </c>
      <c r="R58" s="23" t="s">
        <v>151</v>
      </c>
    </row>
    <row r="59" spans="1:18">
      <c r="A59" s="4" t="s">
        <v>60</v>
      </c>
      <c r="B59" s="6" t="s">
        <v>213</v>
      </c>
      <c r="C59" s="6" t="s">
        <v>212</v>
      </c>
      <c r="D59" t="b">
        <v>0</v>
      </c>
      <c r="E59" s="12" t="str">
        <f t="shared" si="7"/>
        <v/>
      </c>
      <c r="F59" s="13" t="str">
        <f t="shared" si="5"/>
        <v/>
      </c>
      <c r="G59" s="13" t="str">
        <f t="shared" si="6"/>
        <v/>
      </c>
      <c r="H59" s="5"/>
      <c r="M59" t="str">
        <f t="shared" ref="M59:M66" si="8">CONCATENATE(M48,". ",PROPER(N48))</f>
        <v>2. Segurança Pública E Justiça</v>
      </c>
      <c r="R59" s="23" t="s">
        <v>152</v>
      </c>
    </row>
    <row r="60" spans="1:18">
      <c r="A60" s="4" t="s">
        <v>61</v>
      </c>
      <c r="B60" s="7" t="s">
        <v>217</v>
      </c>
      <c r="C60" s="7" t="s">
        <v>215</v>
      </c>
      <c r="D60" t="b">
        <v>0</v>
      </c>
      <c r="E60" s="12" t="str">
        <f t="shared" si="7"/>
        <v/>
      </c>
      <c r="F60" s="13" t="str">
        <f t="shared" si="5"/>
        <v/>
      </c>
      <c r="G60" s="13" t="str">
        <f t="shared" si="6"/>
        <v/>
      </c>
      <c r="H60" s="5"/>
      <c r="M60" t="str">
        <f t="shared" si="8"/>
        <v>3. Proteção Social, Saúde E Direitos Humanos</v>
      </c>
      <c r="R60" s="23" t="s">
        <v>153</v>
      </c>
    </row>
    <row r="61" spans="1:18">
      <c r="A61" s="4" t="s">
        <v>62</v>
      </c>
      <c r="B61" s="6" t="s">
        <v>213</v>
      </c>
      <c r="C61" s="6" t="s">
        <v>212</v>
      </c>
      <c r="D61" t="b">
        <v>0</v>
      </c>
      <c r="E61" s="12" t="str">
        <f t="shared" si="7"/>
        <v/>
      </c>
      <c r="F61" s="13" t="str">
        <f t="shared" si="5"/>
        <v/>
      </c>
      <c r="G61" s="13" t="str">
        <f t="shared" si="6"/>
        <v/>
      </c>
      <c r="H61" s="5"/>
      <c r="M61" t="str">
        <f t="shared" si="8"/>
        <v>4. Agricultura E Meio Ambiente</v>
      </c>
      <c r="R61" s="23" t="s">
        <v>154</v>
      </c>
    </row>
    <row r="62" spans="1:18">
      <c r="A62" s="4" t="s">
        <v>63</v>
      </c>
      <c r="B62" s="7" t="s">
        <v>219</v>
      </c>
      <c r="C62" s="7" t="s">
        <v>192</v>
      </c>
      <c r="D62" t="b">
        <v>0</v>
      </c>
      <c r="E62" s="12" t="str">
        <f t="shared" si="7"/>
        <v/>
      </c>
      <c r="F62" s="13" t="str">
        <f t="shared" si="5"/>
        <v/>
      </c>
      <c r="G62" s="13" t="str">
        <f t="shared" si="6"/>
        <v/>
      </c>
      <c r="H62" s="5"/>
      <c r="M62" t="str">
        <f t="shared" si="8"/>
        <v>5. Desenv Econômico, Ciência, Tec, Inovação E Turismo</v>
      </c>
      <c r="R62" s="23" t="s">
        <v>155</v>
      </c>
    </row>
    <row r="63" spans="1:18">
      <c r="A63" s="4" t="s">
        <v>64</v>
      </c>
      <c r="B63" s="7" t="s">
        <v>219</v>
      </c>
      <c r="C63" s="6" t="s">
        <v>192</v>
      </c>
      <c r="D63" t="b">
        <v>0</v>
      </c>
      <c r="E63" s="12" t="str">
        <f t="shared" si="7"/>
        <v/>
      </c>
      <c r="F63" s="13" t="str">
        <f t="shared" si="5"/>
        <v/>
      </c>
      <c r="G63" s="13" t="str">
        <f t="shared" si="6"/>
        <v/>
      </c>
      <c r="H63" s="5"/>
      <c r="M63" t="str">
        <f t="shared" si="8"/>
        <v>6. Infraestrutura</v>
      </c>
      <c r="R63" s="23" t="s">
        <v>156</v>
      </c>
    </row>
    <row r="64" spans="1:18">
      <c r="A64" s="4" t="s">
        <v>65</v>
      </c>
      <c r="B64" s="7" t="s">
        <v>219</v>
      </c>
      <c r="C64" s="7" t="s">
        <v>192</v>
      </c>
      <c r="D64" t="b">
        <v>0</v>
      </c>
      <c r="E64" s="12" t="str">
        <f t="shared" si="7"/>
        <v/>
      </c>
      <c r="F64" s="13" t="str">
        <f t="shared" si="5"/>
        <v/>
      </c>
      <c r="G64" s="13" t="str">
        <f t="shared" si="6"/>
        <v/>
      </c>
      <c r="H64" s="5"/>
      <c r="M64" t="str">
        <f t="shared" si="8"/>
        <v>7. Gestão Pública Inovadora</v>
      </c>
      <c r="R64" s="23" t="s">
        <v>157</v>
      </c>
    </row>
    <row r="65" spans="1:18">
      <c r="A65" s="4" t="s">
        <v>66</v>
      </c>
      <c r="B65" s="6" t="s">
        <v>214</v>
      </c>
      <c r="C65" s="6" t="s">
        <v>215</v>
      </c>
      <c r="D65" t="b">
        <v>0</v>
      </c>
      <c r="E65" s="12" t="str">
        <f t="shared" ref="E65:E78" si="9">IF(D65=TRUE,CONCATENATE(,A65,", "),"")</f>
        <v/>
      </c>
      <c r="F65" s="13" t="str">
        <f t="shared" si="5"/>
        <v/>
      </c>
      <c r="G65" s="13" t="str">
        <f t="shared" si="6"/>
        <v/>
      </c>
      <c r="H65" s="5"/>
      <c r="M65" t="str">
        <f t="shared" si="8"/>
        <v>8. Emprego, Trabalho E Renda</v>
      </c>
      <c r="R65" s="23" t="s">
        <v>158</v>
      </c>
    </row>
    <row r="66" spans="1:18">
      <c r="A66" s="4" t="s">
        <v>67</v>
      </c>
      <c r="B66" s="7" t="s">
        <v>214</v>
      </c>
      <c r="C66" s="7" t="s">
        <v>215</v>
      </c>
      <c r="D66" t="b">
        <v>0</v>
      </c>
      <c r="E66" s="12" t="str">
        <f t="shared" si="9"/>
        <v/>
      </c>
      <c r="F66" s="13" t="str">
        <f t="shared" si="5"/>
        <v/>
      </c>
      <c r="G66" s="13" t="str">
        <f t="shared" si="6"/>
        <v/>
      </c>
      <c r="H66" s="5"/>
      <c r="M66" t="str">
        <f t="shared" si="8"/>
        <v>9. Redução Das Desigualdades Sociais</v>
      </c>
      <c r="R66" s="23" t="s">
        <v>159</v>
      </c>
    </row>
    <row r="67" spans="1:18">
      <c r="A67" s="4" t="s">
        <v>68</v>
      </c>
      <c r="B67" s="6" t="s">
        <v>211</v>
      </c>
      <c r="C67" s="6" t="s">
        <v>212</v>
      </c>
      <c r="D67" t="b">
        <v>0</v>
      </c>
      <c r="E67" s="12" t="str">
        <f t="shared" si="9"/>
        <v/>
      </c>
      <c r="F67" s="13" t="str">
        <f t="shared" si="5"/>
        <v/>
      </c>
      <c r="G67" s="13" t="str">
        <f t="shared" si="6"/>
        <v/>
      </c>
      <c r="H67" s="5"/>
      <c r="R67" s="23" t="s">
        <v>351</v>
      </c>
    </row>
    <row r="68" spans="1:18">
      <c r="A68" s="4" t="s">
        <v>6</v>
      </c>
      <c r="B68" s="7" t="s">
        <v>218</v>
      </c>
      <c r="C68" s="7" t="s">
        <v>210</v>
      </c>
      <c r="D68" t="b">
        <v>0</v>
      </c>
      <c r="E68" s="12" t="str">
        <f t="shared" si="9"/>
        <v/>
      </c>
      <c r="F68" s="13" t="str">
        <f t="shared" si="5"/>
        <v/>
      </c>
      <c r="G68" s="13" t="str">
        <f t="shared" si="6"/>
        <v/>
      </c>
      <c r="H68" s="5"/>
      <c r="R68" s="23" t="s">
        <v>160</v>
      </c>
    </row>
    <row r="69" spans="1:18">
      <c r="A69" s="4" t="s">
        <v>69</v>
      </c>
      <c r="B69" s="6" t="s">
        <v>214</v>
      </c>
      <c r="C69" s="6" t="s">
        <v>215</v>
      </c>
      <c r="D69" t="b">
        <v>0</v>
      </c>
      <c r="E69" s="12" t="str">
        <f t="shared" si="9"/>
        <v/>
      </c>
      <c r="F69" s="13" t="str">
        <f t="shared" si="5"/>
        <v/>
      </c>
      <c r="G69" s="13" t="str">
        <f t="shared" si="6"/>
        <v/>
      </c>
      <c r="H69" s="5"/>
      <c r="R69" s="23" t="s">
        <v>161</v>
      </c>
    </row>
    <row r="70" spans="1:18">
      <c r="A70" s="4" t="s">
        <v>2</v>
      </c>
      <c r="B70" s="7" t="s">
        <v>349</v>
      </c>
      <c r="C70" s="7" t="s">
        <v>192</v>
      </c>
      <c r="D70" t="b">
        <v>0</v>
      </c>
      <c r="E70" s="12" t="str">
        <f t="shared" si="9"/>
        <v/>
      </c>
      <c r="F70" s="13" t="str">
        <f t="shared" si="5"/>
        <v/>
      </c>
      <c r="G70" s="13" t="str">
        <f t="shared" si="6"/>
        <v/>
      </c>
      <c r="H70" s="5"/>
      <c r="R70" s="23" t="s">
        <v>162</v>
      </c>
    </row>
    <row r="71" spans="1:18">
      <c r="A71" s="4" t="s">
        <v>40</v>
      </c>
      <c r="B71" s="6" t="s">
        <v>217</v>
      </c>
      <c r="C71" s="6" t="s">
        <v>215</v>
      </c>
      <c r="D71" t="b">
        <v>0</v>
      </c>
      <c r="E71" s="12" t="str">
        <f t="shared" si="9"/>
        <v/>
      </c>
      <c r="F71" s="13" t="str">
        <f t="shared" si="5"/>
        <v/>
      </c>
      <c r="G71" s="13" t="str">
        <f t="shared" si="6"/>
        <v/>
      </c>
      <c r="H71" s="5"/>
      <c r="R71" s="23" t="s">
        <v>163</v>
      </c>
    </row>
    <row r="72" spans="1:18">
      <c r="A72" s="4" t="s">
        <v>70</v>
      </c>
      <c r="B72" s="7" t="s">
        <v>216</v>
      </c>
      <c r="C72" s="7" t="s">
        <v>212</v>
      </c>
      <c r="D72" t="b">
        <v>0</v>
      </c>
      <c r="E72" s="12" t="str">
        <f t="shared" si="9"/>
        <v/>
      </c>
      <c r="F72" s="13" t="str">
        <f t="shared" si="5"/>
        <v/>
      </c>
      <c r="G72" s="13" t="str">
        <f t="shared" si="6"/>
        <v/>
      </c>
      <c r="H72" s="5"/>
      <c r="R72" s="23" t="s">
        <v>164</v>
      </c>
    </row>
    <row r="73" spans="1:18">
      <c r="A73" s="4" t="s">
        <v>71</v>
      </c>
      <c r="B73" s="6" t="s">
        <v>208</v>
      </c>
      <c r="C73" s="6" t="s">
        <v>192</v>
      </c>
      <c r="D73" t="b">
        <v>0</v>
      </c>
      <c r="E73" s="12" t="str">
        <f t="shared" si="9"/>
        <v/>
      </c>
      <c r="F73" s="13" t="str">
        <f t="shared" si="5"/>
        <v/>
      </c>
      <c r="G73" s="13" t="str">
        <f t="shared" si="6"/>
        <v/>
      </c>
      <c r="H73" s="5"/>
      <c r="R73" s="23" t="s">
        <v>165</v>
      </c>
    </row>
    <row r="74" spans="1:18">
      <c r="A74" s="4" t="s">
        <v>1</v>
      </c>
      <c r="B74" s="7" t="s">
        <v>349</v>
      </c>
      <c r="C74" s="7" t="s">
        <v>192</v>
      </c>
      <c r="D74" t="b">
        <v>0</v>
      </c>
      <c r="E74" s="12" t="str">
        <f t="shared" si="9"/>
        <v/>
      </c>
      <c r="F74" s="13" t="str">
        <f t="shared" si="5"/>
        <v/>
      </c>
      <c r="G74" s="13" t="str">
        <f t="shared" si="6"/>
        <v/>
      </c>
      <c r="H74" s="5"/>
      <c r="R74" s="23" t="s">
        <v>166</v>
      </c>
    </row>
    <row r="75" spans="1:18">
      <c r="A75" s="4" t="s">
        <v>72</v>
      </c>
      <c r="B75" s="6" t="s">
        <v>209</v>
      </c>
      <c r="C75" s="6" t="s">
        <v>210</v>
      </c>
      <c r="D75" t="b">
        <v>0</v>
      </c>
      <c r="E75" s="12" t="str">
        <f t="shared" si="9"/>
        <v/>
      </c>
      <c r="F75" s="13" t="str">
        <f t="shared" si="5"/>
        <v/>
      </c>
      <c r="G75" s="13" t="str">
        <f t="shared" si="6"/>
        <v/>
      </c>
      <c r="H75" s="5"/>
      <c r="R75" s="23" t="s">
        <v>167</v>
      </c>
    </row>
    <row r="76" spans="1:18">
      <c r="A76" s="4" t="s">
        <v>73</v>
      </c>
      <c r="B76" s="7" t="s">
        <v>214</v>
      </c>
      <c r="C76" s="7" t="s">
        <v>215</v>
      </c>
      <c r="D76" t="b">
        <v>0</v>
      </c>
      <c r="E76" s="12" t="str">
        <f t="shared" si="9"/>
        <v/>
      </c>
      <c r="F76" s="13" t="str">
        <f t="shared" si="5"/>
        <v/>
      </c>
      <c r="G76" s="13" t="str">
        <f t="shared" si="6"/>
        <v/>
      </c>
      <c r="H76" s="5"/>
      <c r="R76" s="23" t="s">
        <v>352</v>
      </c>
    </row>
    <row r="77" spans="1:18">
      <c r="A77" s="4" t="s">
        <v>78</v>
      </c>
      <c r="B77" s="6" t="s">
        <v>349</v>
      </c>
      <c r="C77" s="6" t="s">
        <v>192</v>
      </c>
      <c r="D77" t="b">
        <v>0</v>
      </c>
      <c r="E77" s="12" t="str">
        <f t="shared" si="9"/>
        <v/>
      </c>
      <c r="F77" s="13" t="str">
        <f t="shared" si="5"/>
        <v/>
      </c>
      <c r="G77" s="13" t="str">
        <f t="shared" si="6"/>
        <v/>
      </c>
      <c r="H77" s="5"/>
      <c r="R77" s="23" t="s">
        <v>168</v>
      </c>
    </row>
    <row r="78" spans="1:18">
      <c r="A78" s="4" t="s">
        <v>79</v>
      </c>
      <c r="B78" s="8" t="s">
        <v>349</v>
      </c>
      <c r="C78" s="8" t="s">
        <v>192</v>
      </c>
      <c r="D78" t="b">
        <v>0</v>
      </c>
      <c r="E78" s="12" t="str">
        <f t="shared" si="9"/>
        <v/>
      </c>
      <c r="F78" s="13" t="str">
        <f t="shared" si="5"/>
        <v/>
      </c>
      <c r="G78" s="13" t="str">
        <f t="shared" si="6"/>
        <v/>
      </c>
      <c r="H78" s="5"/>
      <c r="R78" s="23" t="s">
        <v>169</v>
      </c>
    </row>
    <row r="79" spans="1:18">
      <c r="D79" t="b">
        <v>0</v>
      </c>
      <c r="R79" s="23" t="s">
        <v>170</v>
      </c>
    </row>
    <row r="80" spans="1:18">
      <c r="R80" s="23" t="s">
        <v>171</v>
      </c>
    </row>
    <row r="81" spans="18:18">
      <c r="R81" s="23" t="s">
        <v>172</v>
      </c>
    </row>
    <row r="82" spans="18:18">
      <c r="R82" s="23" t="s">
        <v>173</v>
      </c>
    </row>
    <row r="83" spans="18:18">
      <c r="R83" s="23" t="s">
        <v>174</v>
      </c>
    </row>
    <row r="84" spans="18:18">
      <c r="R84" s="23" t="s">
        <v>175</v>
      </c>
    </row>
    <row r="85" spans="18:18">
      <c r="R85" s="23" t="s">
        <v>176</v>
      </c>
    </row>
    <row r="86" spans="18:18">
      <c r="R86" s="23" t="s">
        <v>177</v>
      </c>
    </row>
    <row r="87" spans="18:18">
      <c r="R87" s="23" t="s">
        <v>178</v>
      </c>
    </row>
    <row r="88" spans="18:18">
      <c r="R88" s="23" t="s">
        <v>179</v>
      </c>
    </row>
    <row r="89" spans="18:18">
      <c r="R89" s="23" t="s">
        <v>180</v>
      </c>
    </row>
    <row r="90" spans="18:18">
      <c r="R90" s="23" t="s">
        <v>244</v>
      </c>
    </row>
    <row r="91" spans="18:18">
      <c r="R91" s="23" t="s">
        <v>245</v>
      </c>
    </row>
    <row r="92" spans="18:18">
      <c r="R92" s="23" t="s">
        <v>246</v>
      </c>
    </row>
    <row r="93" spans="18:18">
      <c r="R93" s="23" t="s">
        <v>247</v>
      </c>
    </row>
    <row r="94" spans="18:18">
      <c r="R94" s="23" t="s">
        <v>355</v>
      </c>
    </row>
    <row r="95" spans="18:18">
      <c r="R95" s="23" t="s">
        <v>354</v>
      </c>
    </row>
    <row r="96" spans="18:18">
      <c r="R96" s="23" t="s">
        <v>291</v>
      </c>
    </row>
    <row r="97" spans="18:18">
      <c r="R97" s="23" t="s">
        <v>181</v>
      </c>
    </row>
    <row r="98" spans="18:18">
      <c r="R98" s="23" t="s">
        <v>182</v>
      </c>
    </row>
    <row r="99" spans="18:18">
      <c r="R99" s="23" t="s">
        <v>183</v>
      </c>
    </row>
    <row r="100" spans="18:18">
      <c r="R100" s="23" t="s">
        <v>184</v>
      </c>
    </row>
    <row r="101" spans="18:18">
      <c r="R101" s="23" t="s">
        <v>185</v>
      </c>
    </row>
    <row r="102" spans="18:18">
      <c r="R102" s="23" t="s">
        <v>186</v>
      </c>
    </row>
    <row r="103" spans="18:18">
      <c r="R103" s="23" t="s">
        <v>187</v>
      </c>
    </row>
    <row r="104" spans="18:18">
      <c r="R104" s="23" t="s">
        <v>188</v>
      </c>
    </row>
  </sheetData>
  <mergeCells count="9">
    <mergeCell ref="N53:O53"/>
    <mergeCell ref="N54:O54"/>
    <mergeCell ref="N55:O55"/>
    <mergeCell ref="N47:O47"/>
    <mergeCell ref="N48:O48"/>
    <mergeCell ref="N49:O49"/>
    <mergeCell ref="N50:O50"/>
    <mergeCell ref="N51:O51"/>
    <mergeCell ref="N52:O52"/>
  </mergeCells>
  <conditionalFormatting sqref="D1:D1048576">
    <cfRule type="cellIs" dxfId="0" priority="2" operator="equal">
      <formula>TRUE</formula>
    </cfRule>
  </conditionalFormatting>
  <pageMargins left="0.511811024" right="0.511811024" top="0.78740157499999996" bottom="0.78740157499999996" header="0.31496062000000002" footer="0.31496062000000002"/>
  <pageSetup orientation="portrait" r:id="rId1"/>
  <ignoredErrors>
    <ignoredError sqref="I30 W2:W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dimension ref="A1:U11"/>
  <sheetViews>
    <sheetView workbookViewId="0">
      <selection activeCell="B9" sqref="B9"/>
    </sheetView>
  </sheetViews>
  <sheetFormatPr defaultColWidth="9.140625" defaultRowHeight="15" zeroHeight="1"/>
  <cols>
    <col min="1" max="1" width="16" style="1" customWidth="1"/>
    <col min="2" max="4" width="23.42578125" style="1" customWidth="1"/>
    <col min="5" max="5" width="41.42578125" style="1" customWidth="1"/>
    <col min="6" max="7" width="15.28515625" style="1" customWidth="1"/>
    <col min="8" max="9" width="10" style="1" customWidth="1"/>
    <col min="10" max="10" width="32.140625" style="1" customWidth="1"/>
    <col min="11" max="11" width="15.28515625" style="1" customWidth="1"/>
    <col min="12" max="13" width="18.28515625" style="1" customWidth="1"/>
    <col min="14" max="16" width="16.5703125" customWidth="1"/>
    <col min="17" max="21" width="16.5703125" style="2" customWidth="1"/>
    <col min="22" max="16384" width="9.140625" style="2"/>
  </cols>
  <sheetData>
    <row r="1" spans="1:21">
      <c r="A1" s="97" t="s">
        <v>258</v>
      </c>
      <c r="B1" s="98"/>
      <c r="C1" s="98"/>
      <c r="D1" s="98"/>
      <c r="E1" s="98"/>
      <c r="F1" s="99"/>
      <c r="G1" s="99"/>
    </row>
    <row r="2" spans="1:21" ht="38.25" customHeight="1">
      <c r="A2" s="62" t="s">
        <v>278</v>
      </c>
      <c r="B2" s="62" t="s">
        <v>237</v>
      </c>
      <c r="C2" s="62" t="s">
        <v>90</v>
      </c>
      <c r="D2" s="62" t="s">
        <v>0</v>
      </c>
      <c r="E2" s="62" t="s">
        <v>255</v>
      </c>
      <c r="F2" s="62" t="s">
        <v>87</v>
      </c>
      <c r="G2" s="62" t="s">
        <v>260</v>
      </c>
      <c r="H2" s="62" t="s">
        <v>89</v>
      </c>
      <c r="I2" s="62" t="s">
        <v>88</v>
      </c>
      <c r="J2" s="62" t="s">
        <v>7</v>
      </c>
      <c r="K2" s="62" t="s">
        <v>222</v>
      </c>
      <c r="L2" s="62" t="s">
        <v>86</v>
      </c>
      <c r="M2" s="62" t="s">
        <v>356</v>
      </c>
      <c r="N2" s="62" t="s">
        <v>224</v>
      </c>
      <c r="O2" s="62" t="s">
        <v>225</v>
      </c>
      <c r="P2" s="62" t="s">
        <v>266</v>
      </c>
      <c r="Q2" s="62" t="s">
        <v>267</v>
      </c>
      <c r="R2" s="62" t="s">
        <v>227</v>
      </c>
      <c r="S2" s="62" t="s">
        <v>228</v>
      </c>
      <c r="T2" s="62" t="s">
        <v>268</v>
      </c>
      <c r="U2" s="62" t="s">
        <v>269</v>
      </c>
    </row>
    <row r="3" spans="1:21" ht="69" customHeight="1">
      <c r="A3" s="38">
        <f>Formulario!D9</f>
        <v>0</v>
      </c>
      <c r="B3" s="38">
        <f>Formulario!H9</f>
        <v>0</v>
      </c>
      <c r="C3" s="39"/>
      <c r="D3" s="38">
        <f>Formulario!D12</f>
        <v>0</v>
      </c>
      <c r="E3" s="38">
        <f>Formulario!D16</f>
        <v>0</v>
      </c>
      <c r="F3" s="38">
        <f>Formulario!H23</f>
        <v>0</v>
      </c>
      <c r="G3" s="38">
        <f>Formulario!H20</f>
        <v>0</v>
      </c>
      <c r="H3" s="39">
        <f>Formulario!D20</f>
        <v>0</v>
      </c>
      <c r="I3" s="39">
        <f>Formulario!D23</f>
        <v>0</v>
      </c>
      <c r="J3" s="38" t="str">
        <f>IF(Apoio!I1="",Apoio!I26,Apoio!I2)</f>
        <v>Afonso Cláudio, Água Doce do Norte, Águia Branca, Alegre, Alfredo Chaves, Alto Rio Novo, Anchieta, Apiacá, Aracruz, Atilio Vivacqua, Baixo Guandu, Barra de São Francisco, Boa Esperança, Bom Jesus do Norte, Brejetuba, Cachoeiro de Itapemirim, Cariacica, Castelo, Colatina, Conceição da Barra, Conceição do Castelo, Divino de São Lourenço, Domingos Martins, Dores do Rio Preto, Ecoporanga, Fundão, Governador Lindenberg, Guaçuí, Guarapari, Ibatiba, Ibiraçu, Ibitirama, Iconha, Irupi, Itaguaçu, Itapemirim, Itarana, Iúna, Jaguaré, Jerônimo Monteiro, João Neiva, Laranja da Terra, Linhares, Mantenópolis, Marataízes, Marechal Floriano, Marilândia, Mimoso do Sul, Montanha, Mucurici, Muniz Freire, Muqui, Nova Venécia, Pancas, Pedro Canário, Pinheiros, Piúma, Ponto Belo, Presidente Kennedy, Rio Bananal, Rio Novo do Sul, Santa Leopoldina, Santa Maria de Jetibá, Santa Teresa, São Domingos do Norte, São Gabriel da Palha, São José do Calçado, São Mateus, São Roque do Canaã, Serra, Sooretama, Vargem Alta, Venda Nova do Imigrante, Viana, Vila Pavão, Vila Valério, Vila Velha, Vitória</v>
      </c>
      <c r="K3" s="38" t="str">
        <f>Apoio!I4</f>
        <v>00 - Estado</v>
      </c>
      <c r="L3" s="38" t="e">
        <f>VLOOKUP(Formulario!D23,Apoio!W2:X40,2,)</f>
        <v>#N/A</v>
      </c>
      <c r="M3" s="38">
        <f>Formulario!H14</f>
        <v>0</v>
      </c>
      <c r="N3" s="100">
        <f>Formulario!D59+Formulario!D57</f>
        <v>0</v>
      </c>
      <c r="O3" s="100">
        <f>Formulario!D61</f>
        <v>0</v>
      </c>
      <c r="P3" s="100">
        <f>Formulario!D63</f>
        <v>0</v>
      </c>
      <c r="Q3" s="100">
        <f>Formulario!D65</f>
        <v>0</v>
      </c>
      <c r="R3" s="100">
        <f>Formulario!F57+Formulario!F59</f>
        <v>0</v>
      </c>
      <c r="S3" s="100">
        <f>Formulario!F61</f>
        <v>0</v>
      </c>
      <c r="T3" s="100">
        <f>Formulario!F63</f>
        <v>0</v>
      </c>
      <c r="U3" s="100">
        <f>Formulario!F65</f>
        <v>0</v>
      </c>
    </row>
    <row r="4" spans="1:21"/>
    <row r="5" spans="1:21">
      <c r="A5" s="102">
        <v>0.5</v>
      </c>
      <c r="B5" s="101"/>
      <c r="C5" s="98"/>
      <c r="D5" s="98"/>
      <c r="E5" s="98"/>
      <c r="F5" s="99"/>
      <c r="G5" s="99"/>
    </row>
    <row r="6" spans="1:21" ht="37.5" customHeight="1">
      <c r="A6" s="62" t="s">
        <v>278</v>
      </c>
      <c r="B6" s="62" t="s">
        <v>237</v>
      </c>
      <c r="C6" s="62" t="s">
        <v>90</v>
      </c>
      <c r="D6" s="62" t="s">
        <v>0</v>
      </c>
      <c r="E6" s="62" t="s">
        <v>277</v>
      </c>
      <c r="F6" s="62" t="s">
        <v>87</v>
      </c>
      <c r="G6" s="62" t="s">
        <v>260</v>
      </c>
      <c r="H6" s="62" t="s">
        <v>89</v>
      </c>
      <c r="I6" s="62" t="s">
        <v>88</v>
      </c>
      <c r="J6" s="62" t="s">
        <v>7</v>
      </c>
      <c r="K6" s="62" t="s">
        <v>222</v>
      </c>
      <c r="L6" s="62" t="s">
        <v>86</v>
      </c>
      <c r="M6" s="62"/>
      <c r="N6" s="62" t="s">
        <v>224</v>
      </c>
      <c r="O6" s="62" t="s">
        <v>225</v>
      </c>
      <c r="P6" s="62" t="s">
        <v>266</v>
      </c>
      <c r="Q6" s="62" t="s">
        <v>267</v>
      </c>
      <c r="R6" s="62" t="s">
        <v>227</v>
      </c>
      <c r="S6" s="62" t="s">
        <v>228</v>
      </c>
      <c r="T6" s="62" t="s">
        <v>268</v>
      </c>
      <c r="U6" s="62" t="s">
        <v>269</v>
      </c>
    </row>
    <row r="7" spans="1:21" s="93" customFormat="1" ht="37.5" customHeight="1">
      <c r="A7" s="38">
        <f t="shared" ref="A7:L7" si="0">A3</f>
        <v>0</v>
      </c>
      <c r="B7" s="38">
        <f t="shared" si="0"/>
        <v>0</v>
      </c>
      <c r="C7" s="38">
        <f t="shared" si="0"/>
        <v>0</v>
      </c>
      <c r="D7" s="38">
        <f t="shared" si="0"/>
        <v>0</v>
      </c>
      <c r="E7" s="38">
        <f t="shared" si="0"/>
        <v>0</v>
      </c>
      <c r="F7" s="38">
        <f t="shared" si="0"/>
        <v>0</v>
      </c>
      <c r="G7" s="38">
        <f t="shared" si="0"/>
        <v>0</v>
      </c>
      <c r="H7" s="38">
        <v>0</v>
      </c>
      <c r="I7" s="38">
        <f t="shared" si="0"/>
        <v>0</v>
      </c>
      <c r="J7" s="38" t="str">
        <f t="shared" si="0"/>
        <v>Afonso Cláudio, Água Doce do Norte, Águia Branca, Alegre, Alfredo Chaves, Alto Rio Novo, Anchieta, Apiacá, Aracruz, Atilio Vivacqua, Baixo Guandu, Barra de São Francisco, Boa Esperança, Bom Jesus do Norte, Brejetuba, Cachoeiro de Itapemirim, Cariacica, Castelo, Colatina, Conceição da Barra, Conceição do Castelo, Divino de São Lourenço, Domingos Martins, Dores do Rio Preto, Ecoporanga, Fundão, Governador Lindenberg, Guaçuí, Guarapari, Ibatiba, Ibiraçu, Ibitirama, Iconha, Irupi, Itaguaçu, Itapemirim, Itarana, Iúna, Jaguaré, Jerônimo Monteiro, João Neiva, Laranja da Terra, Linhares, Mantenópolis, Marataízes, Marechal Floriano, Marilândia, Mimoso do Sul, Montanha, Mucurici, Muniz Freire, Muqui, Nova Venécia, Pancas, Pedro Canário, Pinheiros, Piúma, Ponto Belo, Presidente Kennedy, Rio Bananal, Rio Novo do Sul, Santa Leopoldina, Santa Maria de Jetibá, Santa Teresa, São Domingos do Norte, São Gabriel da Palha, São José do Calçado, São Mateus, São Roque do Canaã, Serra, Sooretama, Vargem Alta, Venda Nova do Imigrante, Viana, Vila Pavão, Vila Valério, Vila Velha, Vitória</v>
      </c>
      <c r="K7" s="38" t="str">
        <f t="shared" si="0"/>
        <v>00 - Estado</v>
      </c>
      <c r="L7" s="38" t="e">
        <f t="shared" si="0"/>
        <v>#N/A</v>
      </c>
      <c r="M7" s="38"/>
      <c r="N7" s="100">
        <f>N3*$A$5</f>
        <v>0</v>
      </c>
      <c r="O7" s="100">
        <f t="shared" ref="O7:U7" si="1">O3*$A$5</f>
        <v>0</v>
      </c>
      <c r="P7" s="100">
        <f t="shared" si="1"/>
        <v>0</v>
      </c>
      <c r="Q7" s="100">
        <f t="shared" si="1"/>
        <v>0</v>
      </c>
      <c r="R7" s="100">
        <f t="shared" si="1"/>
        <v>0</v>
      </c>
      <c r="S7" s="100">
        <f t="shared" si="1"/>
        <v>0</v>
      </c>
      <c r="T7" s="100">
        <f t="shared" si="1"/>
        <v>0</v>
      </c>
      <c r="U7" s="100">
        <f t="shared" si="1"/>
        <v>0</v>
      </c>
    </row>
    <row r="8" spans="1:21">
      <c r="A8" s="95"/>
    </row>
    <row r="9" spans="1:21" ht="37.5" customHeight="1">
      <c r="A9" s="62" t="s">
        <v>278</v>
      </c>
      <c r="B9" s="62" t="s">
        <v>237</v>
      </c>
      <c r="C9" s="62" t="s">
        <v>90</v>
      </c>
      <c r="D9" s="62" t="s">
        <v>0</v>
      </c>
      <c r="E9" s="62" t="s">
        <v>277</v>
      </c>
      <c r="F9" s="62" t="s">
        <v>87</v>
      </c>
      <c r="G9" s="62" t="s">
        <v>260</v>
      </c>
      <c r="H9" s="62" t="s">
        <v>89</v>
      </c>
      <c r="I9" s="62" t="s">
        <v>88</v>
      </c>
      <c r="J9" s="62" t="s">
        <v>7</v>
      </c>
      <c r="K9" s="62" t="s">
        <v>222</v>
      </c>
      <c r="L9" s="62" t="s">
        <v>86</v>
      </c>
      <c r="M9" s="62"/>
      <c r="N9" s="62" t="s">
        <v>223</v>
      </c>
      <c r="O9" s="62" t="s">
        <v>224</v>
      </c>
      <c r="P9" s="62" t="s">
        <v>225</v>
      </c>
      <c r="Q9" s="62" t="s">
        <v>266</v>
      </c>
      <c r="R9" s="62" t="s">
        <v>226</v>
      </c>
      <c r="S9" s="62" t="s">
        <v>227</v>
      </c>
      <c r="T9" s="62" t="s">
        <v>228</v>
      </c>
      <c r="U9" s="62" t="s">
        <v>268</v>
      </c>
    </row>
    <row r="10" spans="1:21" s="93" customFormat="1" ht="37.5" customHeight="1">
      <c r="A10" s="38">
        <f t="shared" ref="A10:L10" si="2">A7</f>
        <v>0</v>
      </c>
      <c r="B10" s="38">
        <f t="shared" si="2"/>
        <v>0</v>
      </c>
      <c r="C10" s="38">
        <f t="shared" si="2"/>
        <v>0</v>
      </c>
      <c r="D10" s="38">
        <f t="shared" si="2"/>
        <v>0</v>
      </c>
      <c r="E10" s="38">
        <f t="shared" si="2"/>
        <v>0</v>
      </c>
      <c r="F10" s="38">
        <f t="shared" si="2"/>
        <v>0</v>
      </c>
      <c r="G10" s="38">
        <f t="shared" si="2"/>
        <v>0</v>
      </c>
      <c r="H10" s="38">
        <f t="shared" si="2"/>
        <v>0</v>
      </c>
      <c r="I10" s="38">
        <f t="shared" si="2"/>
        <v>0</v>
      </c>
      <c r="J10" s="38" t="str">
        <f t="shared" si="2"/>
        <v>Afonso Cláudio, Água Doce do Norte, Águia Branca, Alegre, Alfredo Chaves, Alto Rio Novo, Anchieta, Apiacá, Aracruz, Atilio Vivacqua, Baixo Guandu, Barra de São Francisco, Boa Esperança, Bom Jesus do Norte, Brejetuba, Cachoeiro de Itapemirim, Cariacica, Castelo, Colatina, Conceição da Barra, Conceição do Castelo, Divino de São Lourenço, Domingos Martins, Dores do Rio Preto, Ecoporanga, Fundão, Governador Lindenberg, Guaçuí, Guarapari, Ibatiba, Ibiraçu, Ibitirama, Iconha, Irupi, Itaguaçu, Itapemirim, Itarana, Iúna, Jaguaré, Jerônimo Monteiro, João Neiva, Laranja da Terra, Linhares, Mantenópolis, Marataízes, Marechal Floriano, Marilândia, Mimoso do Sul, Montanha, Mucurici, Muniz Freire, Muqui, Nova Venécia, Pancas, Pedro Canário, Pinheiros, Piúma, Ponto Belo, Presidente Kennedy, Rio Bananal, Rio Novo do Sul, Santa Leopoldina, Santa Maria de Jetibá, Santa Teresa, São Domingos do Norte, São Gabriel da Palha, São José do Calçado, São Mateus, São Roque do Canaã, Serra, Sooretama, Vargem Alta, Venda Nova do Imigrante, Viana, Vila Pavão, Vila Valério, Vila Velha, Vitória</v>
      </c>
      <c r="K10" s="38" t="str">
        <f t="shared" si="2"/>
        <v>00 - Estado</v>
      </c>
      <c r="L10" s="38" t="e">
        <f t="shared" si="2"/>
        <v>#N/A</v>
      </c>
      <c r="M10" s="38"/>
      <c r="N10" s="100">
        <f t="shared" ref="N10:P10" si="3">N3-N7</f>
        <v>0</v>
      </c>
      <c r="O10" s="100">
        <f t="shared" si="3"/>
        <v>0</v>
      </c>
      <c r="P10" s="100">
        <f t="shared" si="3"/>
        <v>0</v>
      </c>
      <c r="Q10" s="100">
        <f>Q7</f>
        <v>0</v>
      </c>
      <c r="R10" s="100">
        <f>R3-R7</f>
        <v>0</v>
      </c>
      <c r="S10" s="100">
        <f>S3-S7</f>
        <v>0</v>
      </c>
      <c r="T10" s="100">
        <f>T3-T7</f>
        <v>0</v>
      </c>
      <c r="U10" s="100">
        <f>U7</f>
        <v>0</v>
      </c>
    </row>
    <row r="11" spans="1:21" s="93" customFormat="1" ht="14.25" customHeight="1">
      <c r="A11" s="92"/>
      <c r="B11" s="92"/>
      <c r="C11" s="96"/>
      <c r="D11" s="92"/>
      <c r="E11" s="92"/>
      <c r="F11" s="92"/>
      <c r="G11" s="92"/>
      <c r="H11" s="96"/>
      <c r="I11" s="96"/>
      <c r="J11" s="92"/>
      <c r="K11" s="92"/>
      <c r="L11" s="92"/>
      <c r="M11" s="92"/>
    </row>
  </sheetData>
  <phoneticPr fontId="29"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Formulario</vt:lpstr>
      <vt:lpstr>Manual</vt:lpstr>
      <vt:lpstr>Apoio</vt:lpstr>
      <vt:lpstr>Linha</vt:lpstr>
      <vt:lpstr>Cidades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aluno</dc:creator>
  <cp:lastModifiedBy>Joao Souza</cp:lastModifiedBy>
  <cp:lastPrinted>2024-01-05T17:13:43Z</cp:lastPrinted>
  <dcterms:created xsi:type="dcterms:W3CDTF">2022-09-15T12:00:18Z</dcterms:created>
  <dcterms:modified xsi:type="dcterms:W3CDTF">2024-09-11T14:36:41Z</dcterms:modified>
</cp:coreProperties>
</file>